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7895" windowHeight="10935"/>
  </bookViews>
  <sheets>
    <sheet name="Summary" sheetId="1" r:id="rId1"/>
    <sheet name="Schedule 1A" sheetId="2" r:id="rId2"/>
    <sheet name="Schedule 1B" sheetId="3" r:id="rId3"/>
    <sheet name="Schedule 2" sheetId="15" r:id="rId4"/>
  </sheets>
  <definedNames>
    <definedName name="_xlnm.Print_Area" localSheetId="0">Summary!$A$1:$I$53</definedName>
  </definedNames>
  <calcPr calcId="145621"/>
</workbook>
</file>

<file path=xl/calcChain.xml><?xml version="1.0" encoding="utf-8"?>
<calcChain xmlns="http://schemas.openxmlformats.org/spreadsheetml/2006/main">
  <c r="H21" i="15" l="1"/>
  <c r="J21" i="15" s="1"/>
  <c r="G21" i="15"/>
  <c r="C21" i="15"/>
  <c r="E21" i="15" s="1"/>
  <c r="B21" i="15"/>
  <c r="H19" i="15"/>
  <c r="G19" i="15"/>
  <c r="C19" i="15"/>
  <c r="E19" i="15" s="1"/>
  <c r="B19" i="15"/>
  <c r="I16" i="15"/>
  <c r="H16" i="15"/>
  <c r="J16" i="15" s="1"/>
  <c r="G16" i="15"/>
  <c r="G20" i="15" s="1"/>
  <c r="C16" i="15"/>
  <c r="E16" i="15" s="1"/>
  <c r="B16" i="15"/>
  <c r="B20" i="15" s="1"/>
  <c r="I15" i="15"/>
  <c r="D15" i="15"/>
  <c r="J14" i="15"/>
  <c r="I14" i="15"/>
  <c r="E14" i="15"/>
  <c r="D14" i="15"/>
  <c r="D16" i="15" s="1"/>
  <c r="K41" i="3"/>
  <c r="K42" i="3" s="1"/>
  <c r="K40" i="3"/>
  <c r="K36" i="3"/>
  <c r="K35" i="3"/>
  <c r="K34" i="3"/>
  <c r="I34" i="3"/>
  <c r="I36" i="3" s="1"/>
  <c r="K33" i="3"/>
  <c r="K32" i="3"/>
  <c r="K30" i="3"/>
  <c r="K38" i="3" s="1"/>
  <c r="K39" i="3" s="1"/>
  <c r="I18" i="3"/>
  <c r="K17" i="3"/>
  <c r="K23" i="3" s="1"/>
  <c r="K16" i="3"/>
  <c r="K22" i="3" s="1"/>
  <c r="I16" i="3"/>
  <c r="K15" i="3"/>
  <c r="K14" i="3"/>
  <c r="K12" i="3"/>
  <c r="K18" i="3" s="1"/>
  <c r="I42" i="2"/>
  <c r="G41" i="2"/>
  <c r="I39" i="2"/>
  <c r="K35" i="2"/>
  <c r="K41" i="2" s="1"/>
  <c r="G35" i="2"/>
  <c r="K33" i="2"/>
  <c r="G33" i="2"/>
  <c r="G32" i="2"/>
  <c r="G34" i="2" s="1"/>
  <c r="K30" i="2"/>
  <c r="G30" i="2"/>
  <c r="K23" i="2"/>
  <c r="K17" i="2"/>
  <c r="I16" i="2"/>
  <c r="I18" i="2" s="1"/>
  <c r="K15" i="2"/>
  <c r="K16" i="2" s="1"/>
  <c r="K14" i="2"/>
  <c r="K12" i="2"/>
  <c r="K20" i="2" s="1"/>
  <c r="I44" i="1"/>
  <c r="I46" i="1" s="1"/>
  <c r="G44" i="1"/>
  <c r="G46" i="1" s="1"/>
  <c r="E44" i="1"/>
  <c r="E46" i="1" s="1"/>
  <c r="C44" i="1"/>
  <c r="C46" i="1" s="1"/>
  <c r="I20" i="15" l="1"/>
  <c r="G22" i="15"/>
  <c r="J22" i="15" s="1"/>
  <c r="D20" i="15"/>
  <c r="H22" i="15"/>
  <c r="B22" i="15"/>
  <c r="E22" i="15" s="1"/>
  <c r="C20" i="15"/>
  <c r="E20" i="15" s="1"/>
  <c r="H20" i="15"/>
  <c r="J20" i="15" s="1"/>
  <c r="C22" i="15"/>
  <c r="D19" i="15"/>
  <c r="D22" i="15" s="1"/>
  <c r="I19" i="15"/>
  <c r="D21" i="15"/>
  <c r="I21" i="15"/>
  <c r="J19" i="15"/>
  <c r="K21" i="3"/>
  <c r="K24" i="3"/>
  <c r="K20" i="3"/>
  <c r="K22" i="2"/>
  <c r="K18" i="2"/>
  <c r="G40" i="2"/>
  <c r="G36" i="2"/>
  <c r="K32" i="2"/>
  <c r="G38" i="2"/>
  <c r="G53" i="1"/>
  <c r="C53" i="1"/>
  <c r="E50" i="1"/>
  <c r="E53" i="1" s="1"/>
  <c r="I19" i="1"/>
  <c r="I50" i="1" s="1"/>
  <c r="I53" i="1" s="1"/>
  <c r="G19" i="1"/>
  <c r="E19" i="1"/>
  <c r="C19" i="1"/>
  <c r="I14" i="1"/>
  <c r="G14" i="1"/>
  <c r="E14" i="1"/>
  <c r="C14" i="1"/>
  <c r="I22" i="15" l="1"/>
  <c r="K38" i="2"/>
  <c r="K34" i="2"/>
  <c r="K21" i="2"/>
  <c r="K24" i="2"/>
  <c r="G42" i="2"/>
  <c r="G39" i="2"/>
  <c r="K40" i="2" l="1"/>
  <c r="K36" i="2"/>
  <c r="K39" i="2" l="1"/>
  <c r="K42" i="2"/>
</calcChain>
</file>

<file path=xl/sharedStrings.xml><?xml version="1.0" encoding="utf-8"?>
<sst xmlns="http://schemas.openxmlformats.org/spreadsheetml/2006/main" count="219" uniqueCount="73">
  <si>
    <t>STATE AUTO FINANCIAL CORPORATION AND SUBSIDIARIES</t>
  </si>
  <si>
    <t>CONSOLIDATED STATEMENTS OF INCOME</t>
  </si>
  <si>
    <t>(unaudited)</t>
  </si>
  <si>
    <t>Three months ended December 31</t>
  </si>
  <si>
    <t>Year ended December 31</t>
  </si>
  <si>
    <t>(in millions, except per share amounts)</t>
  </si>
  <si>
    <t>2014</t>
  </si>
  <si>
    <t/>
  </si>
  <si>
    <t>2013</t>
  </si>
  <si>
    <t>Net premiums written</t>
  </si>
  <si>
    <t>Earned premiums</t>
  </si>
  <si>
    <t>Net investment income</t>
  </si>
  <si>
    <t>Net realized gain on investments</t>
  </si>
  <si>
    <t>Other income</t>
  </si>
  <si>
    <t>Total revenue</t>
  </si>
  <si>
    <t>(Loss) income before federal income taxes</t>
  </si>
  <si>
    <t>Federal income tax (benefit) expense</t>
  </si>
  <si>
    <t>Net income</t>
  </si>
  <si>
    <t>Earnings per common share:</t>
  </si>
  <si>
    <t>- basic</t>
  </si>
  <si>
    <t>- diluted</t>
  </si>
  <si>
    <r>
      <rPr>
        <sz val="10"/>
        <color rgb="FF000000"/>
        <rFont val="Times New Roman"/>
        <family val="1"/>
      </rPr>
      <t xml:space="preserve">Earnings per share from operations </t>
    </r>
    <r>
      <rPr>
        <vertAlign val="superscript"/>
        <sz val="10"/>
        <color rgb="FF000000"/>
        <rFont val="Times New Roman"/>
        <family val="1"/>
      </rPr>
      <t>(A)</t>
    </r>
    <r>
      <rPr>
        <sz val="10"/>
        <color rgb="FF000000"/>
        <rFont val="Times New Roman"/>
        <family val="1"/>
      </rPr>
      <t>:</t>
    </r>
  </si>
  <si>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</si>
  <si>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</si>
  <si>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</si>
  <si>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</si>
  <si>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</si>
  <si>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</si>
  <si>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</si>
  <si>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</si>
  <si>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</si>
  <si>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</si>
  <si>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</si>
  <si>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family val="1"/>
      </rPr>
      <t>(A)</t>
    </r>
    <r>
      <rPr>
        <sz val="10"/>
        <color rgb="FF000000"/>
        <rFont val="Times New Roman"/>
        <family val="1"/>
      </rPr>
      <t xml:space="preserve"> Reconciliation of non-GAAP financial measure:</t>
    </r>
  </si>
  <si>
    <t>Net income from operations:</t>
  </si>
  <si>
    <t>Less net realized gain on investments,</t>
  </si>
  <si>
    <t>less applicable federal income taxes</t>
  </si>
  <si>
    <t>Net income from operations</t>
  </si>
  <si>
    <t>RECONCILIATION OF HO QS ARRANGEMENT CESSION AND RED UNDERWRITING RESULTS</t>
  </si>
  <si>
    <r>
      <rPr>
        <sz val="10"/>
        <color rgb="FF000000"/>
        <rFont val="Times New Roman"/>
        <family val="1"/>
      </rPr>
      <t xml:space="preserve">The following table sets forth a reconciliation of the HO QS Arrangement cession and the former RED unit's underwriting results on the Company's overall results and key performance indicators on a pro forma GAAP basis as if the HO QS Arrangement had not been in effect and the RED results had been excluded for the three months ended December 31, 2014 and 2013.
</t>
    </r>
  </si>
  <si>
    <t>Three Months Ended</t>
  </si>
  <si>
    <t> ($  millions)</t>
  </si>
  <si>
    <t>  </t>
  </si>
  <si>
    <t>As Reported</t>
  </si>
  <si>
    <t>HO QS Cession</t>
  </si>
  <si>
    <t>Pro Forma without HO QS Cession</t>
  </si>
  <si>
    <t>RED</t>
  </si>
  <si>
    <t>Pro Forma without  HO QS Cession and RED</t>
  </si>
  <si>
    <t>Earned Premiums</t>
  </si>
  <si>
    <t>Losses and LAE Incurred:</t>
  </si>
  <si>
    <t>Cat loss and ALAE</t>
  </si>
  <si>
    <t>Non-cat loss and LAE</t>
  </si>
  <si>
    <t>Loss and LAE</t>
  </si>
  <si>
    <t>Acquisition and operating expenses</t>
  </si>
  <si>
    <t>Net underwriting (loss) gain</t>
  </si>
  <si>
    <r>
      <rPr>
        <sz val="10"/>
        <color rgb="FF000000"/>
        <rFont val="Times New Roman"/>
        <family val="1"/>
      </rPr>
      <t xml:space="preserve">The following table sets forth a reconciliation of the HO QS Arrangement cession and the former RED unit's underwriting results on the Company's overall results and key performance indicators on a pro forma GAAP basis as if the HO QS Arrangement had not been in effect and the RED results had been excluded for the years ended December 31, 2014 and 2013.
</t>
    </r>
  </si>
  <si>
    <t>Twelve Months Ended</t>
  </si>
  <si>
    <t>Pro Forma without HO QS Cession and RED</t>
  </si>
  <si>
    <t>$ Change</t>
  </si>
  <si>
    <t>% Change</t>
  </si>
  <si>
    <t>Personal auto</t>
  </si>
  <si>
    <t>Homeowners</t>
  </si>
  <si>
    <t>Other personal</t>
  </si>
  <si>
    <t>Personal segment</t>
  </si>
  <si>
    <t>NET WRITTEN PREMIUM COMPARISON ($ millions)</t>
  </si>
  <si>
    <t>4th Quarter Only</t>
  </si>
  <si>
    <t>YTD</t>
  </si>
  <si>
    <t>As reported:</t>
  </si>
  <si>
    <t>Homeowners:</t>
  </si>
  <si>
    <t>Homeowners cession</t>
  </si>
  <si>
    <t>Return of ceded unearned premium</t>
  </si>
  <si>
    <t>Total excluding HO QS arrangement:</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</si>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</sst>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_(#,##0.##########_)_%;_(\(#,##0.##########\)_%;_(&quot;—&quot;_);_(@_)"/>
    <numFmt numFmtId="170" formatCode="#,##0.##########_)%;\(#,##0.##########\)%;&quot;—&quot;\%;_(@_)"/>
    <numFmt numFmtId="171" formatCode="mmmm\ d\,\ yyyy"/>
    <numFmt numFmtId="172" formatCode="_(#,##0_)_%;_(\(#,##0\)_%;_(&quot;—&quot;_);_(@_)"/>
    <numFmt numFmtId="174" formatCode="0.0"/>
  </numFmts>
  <fonts count="9" x14ac:knownFonts="1">
    <font>
      <sz val="10"/>
      <color rgb="FF000000"/>
      <name val="Times New Roman"/>
    </font>
    <font>
      <b/>
      <sz val="12"/>
      <color rgb="FF000000"/>
      <name val="Times New Roman"/>
      <family val="1"/>
    </font>
    <font>
      <b/>
      <sz val="10"/>
      <color rgb="FF000000"/>
      <name val="Times New Roman"/>
      <family val="1"/>
    </font>
    <font>
      <i/>
      <sz val="8"/>
      <color rgb="FF000000"/>
      <name val="Times New Roman"/>
      <family val="1"/>
    </font>
    <font>
      <sz val="10"/>
      <color rgb="FFFF0000"/>
      <name val="Times New Roman"/>
      <family val="1"/>
    </font>
    <font>
      <u/>
      <sz val="10"/>
      <color rgb="FF000000"/>
      <name val="Times New Roman"/>
      <family val="1"/>
    </font>
    <font>
      <b/>
      <u/>
      <sz val="10"/>
      <color rgb="FF000000"/>
      <name val="Times New Roman"/>
      <family val="1"/>
    </font>
    <font>
      <sz val="10"/>
      <color rgb="FF000000"/>
      <name val="Times New Roman"/>
      <family val="1"/>
    </font>
    <font>
      <vertAlign val="superscript"/>
      <sz val="10"/>
      <color rgb="FF000000"/>
      <name val="Times New Roman"/>
      <family val="1"/>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1">
    <xf numFmtId="0" fontId="0" fillId="0" borderId="0"/>
  </cellStyleXfs>
  <cellXfs count="64">
    <xf numFmtId="0" fontId="0" fillId="0" borderId="0" xfId="0" applyAlignment="1">
      <alignment wrapText="1"/>
    </xf>
    <xf numFmtId="0" fontId="0" fillId="0" borderId="0" xfId="0" applyAlignment="1">
      <alignment horizontal="left"/>
    </xf>
    <xf numFmtId="0" fontId="3" fillId="0" borderId="0" xfId="0" applyFont="1" applyAlignment="1">
      <alignment wrapText="1"/>
    </xf>
    <xf numFmtId="0" fontId="0" fillId="0" borderId="1" xfId="0" applyBorder="1" applyAlignment="1">
      <alignment horizontal="center" wrapText="1"/>
    </xf>
    <xf numFmtId="0" fontId="0" fillId="0" borderId="0" xfId="0" applyAlignment="1">
      <alignment horizontal="left" wrapText="1"/>
    </xf>
    <xf numFmtId="164" fontId="0" fillId="0" borderId="1" xfId="0" applyNumberFormat="1" applyBorder="1" applyAlignment="1"/>
    <xf numFmtId="165" fontId="0" fillId="0" borderId="0" xfId="0" applyNumberFormat="1" applyAlignment="1">
      <alignment horizontal="left"/>
    </xf>
    <xf numFmtId="164" fontId="0" fillId="0" borderId="1" xfId="0" applyNumberFormat="1" applyBorder="1" applyAlignment="1"/>
    <xf numFmtId="165" fontId="0" fillId="0" borderId="2" xfId="0" applyNumberFormat="1" applyBorder="1" applyAlignment="1">
      <alignment horizontal="left"/>
    </xf>
    <xf numFmtId="165" fontId="0" fillId="0" borderId="0" xfId="0" applyNumberFormat="1" applyAlignment="1"/>
    <xf numFmtId="165" fontId="0" fillId="0" borderId="1" xfId="0" applyNumberFormat="1" applyBorder="1" applyAlignment="1"/>
    <xf numFmtId="165" fontId="0" fillId="0" borderId="3" xfId="0" applyNumberFormat="1" applyBorder="1" applyAlignment="1"/>
    <xf numFmtId="164" fontId="0" fillId="0" borderId="4" xfId="0" applyNumberFormat="1" applyBorder="1" applyAlignment="1"/>
    <xf numFmtId="0" fontId="0" fillId="0" borderId="5" xfId="0" applyBorder="1" applyAlignment="1">
      <alignment horizontal="left"/>
    </xf>
    <xf numFmtId="166" fontId="0" fillId="0" borderId="0" xfId="0" applyNumberFormat="1" applyAlignment="1"/>
    <xf numFmtId="166" fontId="0" fillId="0" borderId="0" xfId="0" applyNumberFormat="1" applyAlignment="1">
      <alignment horizontal="left"/>
    </xf>
    <xf numFmtId="165" fontId="0" fillId="0" borderId="0" xfId="0" applyNumberFormat="1" applyAlignment="1">
      <alignment horizontal="left"/>
    </xf>
    <xf numFmtId="167" fontId="0" fillId="0" borderId="0" xfId="0" applyNumberFormat="1" applyAlignment="1"/>
    <xf numFmtId="168" fontId="0" fillId="0" borderId="0" xfId="0" applyNumberFormat="1" applyAlignment="1">
      <alignment horizontal="left"/>
    </xf>
    <xf numFmtId="167" fontId="0" fillId="0" borderId="0" xfId="0" applyNumberFormat="1" applyAlignment="1"/>
    <xf numFmtId="169" fontId="0" fillId="0" borderId="0" xfId="0" applyNumberFormat="1" applyAlignment="1"/>
    <xf numFmtId="0" fontId="0" fillId="0" borderId="0" xfId="0" applyAlignment="1">
      <alignment wrapText="1" indent="2"/>
    </xf>
    <xf numFmtId="164" fontId="0" fillId="0" borderId="0" xfId="0" applyNumberFormat="1" applyAlignment="1"/>
    <xf numFmtId="165" fontId="0" fillId="0" borderId="1" xfId="0" applyNumberFormat="1" applyBorder="1" applyAlignment="1"/>
    <xf numFmtId="0" fontId="0" fillId="0" borderId="0" xfId="0" applyAlignment="1">
      <alignment horizontal="center"/>
    </xf>
    <xf numFmtId="165" fontId="0" fillId="0" borderId="0" xfId="0" applyNumberFormat="1" applyAlignment="1"/>
    <xf numFmtId="172" fontId="0" fillId="0" borderId="0" xfId="0" applyNumberFormat="1" applyAlignment="1">
      <alignment horizontal="left"/>
    </xf>
    <xf numFmtId="167" fontId="0" fillId="0" borderId="0" xfId="0" applyNumberFormat="1" applyAlignment="1">
      <alignment horizontal="left"/>
    </xf>
    <xf numFmtId="167" fontId="0" fillId="0" borderId="1" xfId="0" applyNumberFormat="1" applyBorder="1" applyAlignment="1"/>
    <xf numFmtId="167" fontId="0" fillId="0" borderId="4" xfId="0" applyNumberFormat="1" applyBorder="1" applyAlignment="1"/>
    <xf numFmtId="164" fontId="0" fillId="0" borderId="0" xfId="0" applyNumberFormat="1" applyAlignment="1"/>
    <xf numFmtId="164" fontId="0" fillId="0" borderId="4" xfId="0" applyNumberFormat="1" applyBorder="1" applyAlignment="1"/>
    <xf numFmtId="170" fontId="0" fillId="0" borderId="0" xfId="0" applyNumberFormat="1" applyAlignment="1"/>
    <xf numFmtId="170" fontId="0" fillId="0" borderId="1" xfId="0" applyNumberFormat="1" applyBorder="1" applyAlignment="1"/>
    <xf numFmtId="170" fontId="0" fillId="0" borderId="4" xfId="0" applyNumberFormat="1" applyBorder="1" applyAlignment="1"/>
    <xf numFmtId="0" fontId="0" fillId="0" borderId="2" xfId="0" applyBorder="1" applyAlignment="1">
      <alignment horizontal="center"/>
    </xf>
    <xf numFmtId="0" fontId="2" fillId="0" borderId="0" xfId="0" applyFont="1" applyAlignment="1">
      <alignment wrapText="1"/>
    </xf>
    <xf numFmtId="165" fontId="0" fillId="0" borderId="1" xfId="0" applyNumberFormat="1" applyBorder="1" applyAlignment="1"/>
    <xf numFmtId="165" fontId="0" fillId="0" borderId="2" xfId="0" applyNumberFormat="1" applyBorder="1" applyAlignment="1"/>
    <xf numFmtId="14" fontId="6" fillId="0" borderId="0" xfId="0" applyNumberFormat="1" applyFont="1" applyAlignment="1">
      <alignment horizontal="center"/>
    </xf>
    <xf numFmtId="0" fontId="6" fillId="0" borderId="0" xfId="0" applyFont="1" applyAlignment="1">
      <alignment horizontal="center" wrapText="1"/>
    </xf>
    <xf numFmtId="167" fontId="0" fillId="0" borderId="0" xfId="0" applyNumberFormat="1" applyAlignment="1"/>
    <xf numFmtId="0" fontId="0" fillId="0" borderId="0" xfId="0" applyAlignment="1">
      <alignment horizontal="righ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wrapText="1"/>
    </xf>
    <xf numFmtId="0" fontId="1" fillId="0" borderId="0" xfId="0" applyFont="1" applyAlignment="1">
      <alignment horizontal="center"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171" fontId="0" fillId="0" borderId="1" xfId="0" applyNumberFormat="1" applyBorder="1" applyAlignment="1">
      <alignment horizontal="center"/>
    </xf>
    <xf numFmtId="0" fontId="0" fillId="0" borderId="1" xfId="0" applyBorder="1" applyAlignment="1">
      <alignment horizontal="left"/>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xf>
    <xf numFmtId="0" fontId="4" fillId="0" borderId="1" xfId="0" applyFont="1" applyBorder="1" applyAlignment="1">
      <alignment horizontal="left"/>
    </xf>
    <xf numFmtId="0" fontId="5" fillId="0" borderId="0" xfId="0" applyFont="1" applyAlignment="1">
      <alignment wrapText="1"/>
    </xf>
    <xf numFmtId="174" fontId="0" fillId="0" borderId="0" xfId="0" applyNumberFormat="1" applyAlignment="1"/>
    <xf numFmtId="174" fontId="0" fillId="0" borderId="0" xfId="0" applyNumberFormat="1" applyAlignment="1">
      <alignment horizontal="left"/>
    </xf>
    <xf numFmtId="174" fontId="0" fillId="0" borderId="1" xfId="0" applyNumberFormat="1" applyBorder="1" applyAlignment="1"/>
    <xf numFmtId="174" fontId="0" fillId="0" borderId="4" xfId="0" applyNumberFormat="1" applyBorder="1" applyAlignment="1"/>
    <xf numFmtId="165" fontId="0" fillId="0" borderId="0" xfId="0" applyNumberFormat="1" applyBorder="1" applyAlignment="1">
      <alignment horizontal="righ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99"/>
  <sheetViews>
    <sheetView tabSelected="1" workbookViewId="0">
      <selection activeCell="A4" sqref="A4"/>
    </sheetView>
  </sheetViews>
  <sheetFormatPr defaultColWidth="21.5" defaultRowHeight="12.75" x14ac:dyDescent="0.2"/>
  <cols>
    <col min="1" max="1" width="46.6640625" customWidth="1"/>
    <col min="2" max="2" width="0.6640625" customWidth="1"/>
    <col min="4" max="4" width="0.6640625" customWidth="1"/>
    <col min="6" max="6" width="0.6640625" customWidth="1"/>
    <col min="8" max="8" width="0.6640625" customWidth="1"/>
  </cols>
  <sheetData>
    <row r="1" spans="1:226" ht="18.75" customHeight="1" x14ac:dyDescent="0.25">
      <c r="A1" s="48" t="s">
        <v>0</v>
      </c>
      <c r="B1" s="49"/>
      <c r="C1" s="49"/>
      <c r="D1" s="49"/>
      <c r="E1" s="49"/>
      <c r="F1" s="49"/>
      <c r="G1" s="49"/>
      <c r="H1" s="49"/>
      <c r="I1" s="4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row>
    <row r="2" spans="1:226" ht="18.75" customHeight="1" x14ac:dyDescent="0.2">
      <c r="A2" s="50" t="s">
        <v>1</v>
      </c>
      <c r="B2" s="49"/>
      <c r="C2" s="49"/>
      <c r="D2" s="49"/>
      <c r="E2" s="49"/>
      <c r="F2" s="49"/>
      <c r="G2" s="49"/>
      <c r="H2" s="49"/>
      <c r="I2" s="4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6" ht="18.75" customHeight="1" x14ac:dyDescent="0.2">
      <c r="A3" s="51" t="s">
        <v>2</v>
      </c>
      <c r="B3" s="49"/>
      <c r="C3" s="49"/>
      <c r="D3" s="49"/>
      <c r="E3" s="49"/>
      <c r="F3" s="49"/>
      <c r="G3" s="49"/>
      <c r="H3" s="49"/>
      <c r="I3" s="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ht="18.75" customHeight="1" x14ac:dyDescent="0.2">
      <c r="A5" s="1"/>
      <c r="B5" s="1"/>
      <c r="C5" s="51" t="s">
        <v>3</v>
      </c>
      <c r="D5" s="49"/>
      <c r="E5" s="49"/>
      <c r="G5" s="51" t="s">
        <v>4</v>
      </c>
      <c r="H5" s="49"/>
      <c r="I5" s="4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ht="18.75" customHeight="1" x14ac:dyDescent="0.2">
      <c r="A6" s="2" t="s">
        <v>5</v>
      </c>
      <c r="B6" s="1"/>
      <c r="C6" s="3" t="s">
        <v>6</v>
      </c>
      <c r="D6" s="4" t="s">
        <v>7</v>
      </c>
      <c r="E6" s="3" t="s">
        <v>8</v>
      </c>
      <c r="F6" s="4" t="s">
        <v>7</v>
      </c>
      <c r="G6" s="3" t="s">
        <v>6</v>
      </c>
      <c r="H6" s="4" t="s">
        <v>7</v>
      </c>
      <c r="I6" s="3" t="s">
        <v>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ht="18.75" customHeight="1" x14ac:dyDescent="0.2">
      <c r="A8" s="4" t="s">
        <v>9</v>
      </c>
      <c r="B8" s="1"/>
      <c r="C8" s="5">
        <v>356.7</v>
      </c>
      <c r="D8" s="6"/>
      <c r="E8" s="5">
        <v>253.4</v>
      </c>
      <c r="F8" s="6"/>
      <c r="G8" s="7">
        <v>1194.2</v>
      </c>
      <c r="H8" s="6"/>
      <c r="I8" s="5">
        <v>1062.0999999999999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ht="18.75" customHeight="1" x14ac:dyDescent="0.2">
      <c r="A9" s="1"/>
      <c r="B9" s="1"/>
      <c r="C9" s="8"/>
      <c r="D9" s="6"/>
      <c r="E9" s="8"/>
      <c r="F9" s="6"/>
      <c r="G9" s="8"/>
      <c r="H9" s="6"/>
      <c r="I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ht="18.75" customHeight="1" x14ac:dyDescent="0.2">
      <c r="A10" s="4" t="s">
        <v>10</v>
      </c>
      <c r="B10" s="1"/>
      <c r="C10" s="9">
        <v>273.10000000000002</v>
      </c>
      <c r="D10" s="6"/>
      <c r="E10" s="9">
        <v>264.2</v>
      </c>
      <c r="F10" s="6"/>
      <c r="G10" s="9">
        <v>1074.0999999999999</v>
      </c>
      <c r="H10" s="6"/>
      <c r="I10" s="9">
        <v>1055</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ht="18.75" customHeight="1" x14ac:dyDescent="0.2">
      <c r="A11" s="4" t="s">
        <v>11</v>
      </c>
      <c r="B11" s="1"/>
      <c r="C11" s="9">
        <v>17.7</v>
      </c>
      <c r="D11" s="6"/>
      <c r="E11" s="9">
        <v>17.399999999999999</v>
      </c>
      <c r="F11" s="6"/>
      <c r="G11" s="9">
        <v>74.7</v>
      </c>
      <c r="H11" s="6"/>
      <c r="I11" s="9">
        <v>72.8</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ht="18.75" customHeight="1" x14ac:dyDescent="0.2">
      <c r="A12" s="4" t="s">
        <v>12</v>
      </c>
      <c r="B12" s="1"/>
      <c r="C12" s="9">
        <v>3.1</v>
      </c>
      <c r="D12" s="6"/>
      <c r="E12" s="9">
        <v>7.5</v>
      </c>
      <c r="F12" s="6"/>
      <c r="G12" s="9">
        <v>20.7</v>
      </c>
      <c r="H12" s="6"/>
      <c r="I12" s="9">
        <v>23.2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ht="18.75" customHeight="1" x14ac:dyDescent="0.2">
      <c r="A13" s="4" t="s">
        <v>13</v>
      </c>
      <c r="B13" s="1"/>
      <c r="C13" s="10">
        <v>1.8</v>
      </c>
      <c r="D13" s="6"/>
      <c r="E13" s="10">
        <v>0.6</v>
      </c>
      <c r="F13" s="6"/>
      <c r="G13" s="10">
        <v>3.2</v>
      </c>
      <c r="H13" s="6"/>
      <c r="I13" s="10">
        <v>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ht="18.75" customHeight="1" x14ac:dyDescent="0.2">
      <c r="A14" s="4" t="s">
        <v>14</v>
      </c>
      <c r="B14" s="1"/>
      <c r="C14" s="11">
        <f>SUM(C10:C13)</f>
        <v>295.70000000000005</v>
      </c>
      <c r="D14" s="6"/>
      <c r="E14" s="11">
        <f>SUM(E10:E13)</f>
        <v>289.7</v>
      </c>
      <c r="F14" s="6"/>
      <c r="G14" s="11">
        <f>SUM(G10:G13)</f>
        <v>1172.7</v>
      </c>
      <c r="H14" s="6"/>
      <c r="I14" s="11">
        <f>SUM(I10:I13)</f>
        <v>1153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ht="18.75" customHeight="1" x14ac:dyDescent="0.2">
      <c r="A15" s="1"/>
      <c r="B15" s="1"/>
      <c r="C15" s="8"/>
      <c r="D15" s="6"/>
      <c r="E15" s="8"/>
      <c r="F15" s="6"/>
      <c r="G15" s="8"/>
      <c r="H15" s="6"/>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ht="18.75" customHeight="1" x14ac:dyDescent="0.2">
      <c r="A16" s="4" t="s">
        <v>15</v>
      </c>
      <c r="B16" s="1"/>
      <c r="C16" s="9">
        <v>-17.100000000000001</v>
      </c>
      <c r="D16" s="6"/>
      <c r="E16" s="9">
        <v>16.3</v>
      </c>
      <c r="F16" s="6"/>
      <c r="G16" s="9">
        <v>26.8</v>
      </c>
      <c r="H16" s="6"/>
      <c r="I16" s="9">
        <v>61.3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ht="18.75" customHeight="1" x14ac:dyDescent="0.2">
      <c r="A17" s="1"/>
      <c r="B17" s="1"/>
      <c r="C17" s="6"/>
      <c r="D17" s="6"/>
      <c r="E17" s="6"/>
      <c r="F17" s="6"/>
      <c r="G17" s="6"/>
      <c r="H17" s="6"/>
      <c r="I17" s="6"/>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ht="18.75" customHeight="1" x14ac:dyDescent="0.2">
      <c r="A18" s="4" t="s">
        <v>16</v>
      </c>
      <c r="B18" s="1"/>
      <c r="C18" s="10">
        <v>-82.5</v>
      </c>
      <c r="D18" s="6"/>
      <c r="E18" s="10">
        <v>-0.1</v>
      </c>
      <c r="F18" s="6"/>
      <c r="G18" s="10">
        <v>-80.599999999999994</v>
      </c>
      <c r="H18" s="6"/>
      <c r="I18" s="10">
        <v>0.5</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ht="18.75" customHeight="1" x14ac:dyDescent="0.2">
      <c r="A19" s="4" t="s">
        <v>17</v>
      </c>
      <c r="B19" s="1"/>
      <c r="C19" s="12">
        <f>+C16-C18</f>
        <v>65.400000000000006</v>
      </c>
      <c r="D19" s="6"/>
      <c r="E19" s="12">
        <f>+E16-E18</f>
        <v>16.400000000000002</v>
      </c>
      <c r="F19" s="6"/>
      <c r="G19" s="12">
        <f>+G16-G18</f>
        <v>107.39999999999999</v>
      </c>
      <c r="H19" s="6"/>
      <c r="I19" s="12">
        <f>+I16-I18</f>
        <v>60.8</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ht="18.75" customHeight="1" x14ac:dyDescent="0.2">
      <c r="A20" s="1"/>
      <c r="B20" s="1"/>
      <c r="C20" s="13"/>
      <c r="D20" s="1"/>
      <c r="E20" s="13"/>
      <c r="F20" s="1"/>
      <c r="G20" s="13"/>
      <c r="H20" s="1"/>
      <c r="I20" s="13"/>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ht="18.75" customHeight="1" x14ac:dyDescent="0.2">
      <c r="A21" s="4" t="s">
        <v>18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ht="18.75" customHeight="1" x14ac:dyDescent="0.2">
      <c r="A22" s="4" t="s">
        <v>19</v>
      </c>
      <c r="B22" s="1"/>
      <c r="C22" s="14">
        <v>1.6</v>
      </c>
      <c r="D22" s="15"/>
      <c r="E22" s="14">
        <v>0.4</v>
      </c>
      <c r="F22" s="15"/>
      <c r="G22" s="14">
        <v>2.63</v>
      </c>
      <c r="H22" s="15"/>
      <c r="I22" s="14">
        <v>1.5</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ht="18.75" customHeight="1" x14ac:dyDescent="0.2">
      <c r="A23" s="4" t="s">
        <v>20</v>
      </c>
      <c r="B23" s="1"/>
      <c r="C23" s="14">
        <v>1.58</v>
      </c>
      <c r="D23" s="15"/>
      <c r="E23" s="14">
        <v>0.4</v>
      </c>
      <c r="F23" s="15"/>
      <c r="G23" s="14">
        <v>2.6</v>
      </c>
      <c r="H23" s="15"/>
      <c r="I23" s="14">
        <v>1.49</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ht="18.75" customHeight="1" x14ac:dyDescent="0.2">
      <c r="A24" s="1"/>
      <c r="B24" s="1"/>
      <c r="C24" s="15"/>
      <c r="D24" s="15"/>
      <c r="E24" s="15"/>
      <c r="F24" s="15"/>
      <c r="G24" s="15"/>
      <c r="H24" s="15"/>
      <c r="I24" s="15"/>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ht="18.75" customHeight="1" x14ac:dyDescent="0.2">
      <c r="A25" s="4" t="s">
        <v>21</v>
      </c>
      <c r="B25" s="1"/>
      <c r="C25" s="15"/>
      <c r="D25" s="15"/>
      <c r="E25" s="15"/>
      <c r="F25" s="15"/>
      <c r="G25" s="15"/>
      <c r="H25" s="15"/>
      <c r="I25" s="15"/>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ht="18.75" customHeight="1" x14ac:dyDescent="0.2">
      <c r="A26" s="4" t="s">
        <v>19</v>
      </c>
      <c r="B26" s="1"/>
      <c r="C26" s="14">
        <v>1.55</v>
      </c>
      <c r="D26" s="15"/>
      <c r="E26" s="14">
        <v>0.28000000000000003</v>
      </c>
      <c r="F26" s="15"/>
      <c r="G26" s="14">
        <v>2.2999999999999998</v>
      </c>
      <c r="H26" s="15"/>
      <c r="I26" s="14">
        <v>1.1299999999999999</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ht="18.75" customHeight="1" x14ac:dyDescent="0.2">
      <c r="A27" s="4" t="s">
        <v>20</v>
      </c>
      <c r="B27" s="1"/>
      <c r="C27" s="14">
        <v>1.53</v>
      </c>
      <c r="D27" s="15"/>
      <c r="E27" s="14">
        <v>0.28000000000000003</v>
      </c>
      <c r="F27" s="15"/>
      <c r="G27" s="14">
        <v>2.2799999999999998</v>
      </c>
      <c r="H27" s="15"/>
      <c r="I27" s="14">
        <v>1.1200000000000001</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ht="18.75" customHeight="1" x14ac:dyDescent="0.2">
      <c r="A29" s="4" t="s">
        <v>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ht="18.75" customHeight="1" x14ac:dyDescent="0.2">
      <c r="A30" s="4" t="s">
        <v>19</v>
      </c>
      <c r="B30" s="1"/>
      <c r="C30" s="9">
        <v>40.9</v>
      </c>
      <c r="D30" s="16"/>
      <c r="E30" s="9">
        <v>40.700000000000003</v>
      </c>
      <c r="F30" s="16"/>
      <c r="G30" s="9">
        <v>40.9</v>
      </c>
      <c r="H30" s="16"/>
      <c r="I30" s="9">
        <v>40.6</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ht="18.75" customHeight="1" x14ac:dyDescent="0.2">
      <c r="A31" s="4" t="s">
        <v>20</v>
      </c>
      <c r="B31" s="1"/>
      <c r="C31" s="9">
        <v>41.5</v>
      </c>
      <c r="D31" s="16"/>
      <c r="E31" s="9">
        <v>41.1</v>
      </c>
      <c r="F31" s="16"/>
      <c r="G31" s="9">
        <v>41.2</v>
      </c>
      <c r="H31" s="16"/>
      <c r="I31" s="9">
        <v>40.700000000000003</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ht="18.75" customHeight="1" x14ac:dyDescent="0.2">
      <c r="A33" s="4" t="s">
        <v>23</v>
      </c>
      <c r="B33" s="1"/>
      <c r="C33" s="17">
        <v>0.13</v>
      </c>
      <c r="D33" s="18"/>
      <c r="E33" s="19">
        <v>0.08</v>
      </c>
      <c r="F33" s="18"/>
      <c r="G33" s="18"/>
      <c r="H33" s="18"/>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ht="18.75" customHeight="1" x14ac:dyDescent="0.2">
      <c r="A35" s="4" t="s">
        <v>24</v>
      </c>
      <c r="B35" s="1"/>
      <c r="C35" s="14">
        <v>21.32</v>
      </c>
      <c r="D35" s="15"/>
      <c r="E35" s="14">
        <v>19.27</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ht="18.75" customHeight="1" x14ac:dyDescent="0.2">
      <c r="A37" s="4" t="s">
        <v>25</v>
      </c>
      <c r="B37" s="1"/>
      <c r="C37" s="14">
        <v>0.1</v>
      </c>
      <c r="D37" s="1"/>
      <c r="E37" s="14">
        <v>0.1</v>
      </c>
      <c r="F37" s="1"/>
      <c r="G37" s="14">
        <v>0.4</v>
      </c>
      <c r="H37" s="1"/>
      <c r="I37" s="14">
        <v>0.4</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ht="18.75" customHeight="1" x14ac:dyDescent="0.2">
      <c r="A39" s="4" t="s">
        <v>26</v>
      </c>
      <c r="B39" s="1"/>
      <c r="C39" s="9">
        <v>40.9</v>
      </c>
      <c r="D39" s="1"/>
      <c r="E39" s="20">
        <v>40.700000000000003</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ht="18.75" customHeight="1" x14ac:dyDescent="0.2">
      <c r="A41" s="4"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ht="18.75" customHeight="1" x14ac:dyDescent="0.2">
      <c r="A42" s="21" t="s">
        <v>28</v>
      </c>
      <c r="B42" s="1"/>
      <c r="C42" s="59">
        <v>0.9</v>
      </c>
      <c r="D42" s="60"/>
      <c r="E42" s="59">
        <v>1.5</v>
      </c>
      <c r="F42" s="60"/>
      <c r="G42" s="59">
        <v>3</v>
      </c>
      <c r="H42" s="60"/>
      <c r="I42" s="59">
        <v>3.4</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ht="18.75" customHeight="1" x14ac:dyDescent="0.2">
      <c r="A43" s="21" t="s">
        <v>29</v>
      </c>
      <c r="B43" s="1"/>
      <c r="C43" s="61">
        <v>81.400000000000006</v>
      </c>
      <c r="D43" s="60"/>
      <c r="E43" s="61">
        <v>67.3</v>
      </c>
      <c r="F43" s="60"/>
      <c r="G43" s="61">
        <v>68.8</v>
      </c>
      <c r="H43" s="60"/>
      <c r="I43" s="61">
        <v>64.8</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ht="18.75" customHeight="1" x14ac:dyDescent="0.2">
      <c r="A44" s="21" t="s">
        <v>30</v>
      </c>
      <c r="B44" s="1"/>
      <c r="C44" s="59">
        <f>SUM(C42:C43)</f>
        <v>82.300000000000011</v>
      </c>
      <c r="D44" s="60"/>
      <c r="E44" s="59">
        <f>SUM(E42:E43)</f>
        <v>68.8</v>
      </c>
      <c r="F44" s="60"/>
      <c r="G44" s="59">
        <f>SUM(G42:G43)</f>
        <v>71.8</v>
      </c>
      <c r="H44" s="60"/>
      <c r="I44" s="59">
        <f>SUM(I42:I43)</f>
        <v>68.2</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ht="18.75" customHeight="1" x14ac:dyDescent="0.2">
      <c r="A45" s="21" t="s">
        <v>31</v>
      </c>
      <c r="B45" s="1"/>
      <c r="C45" s="59">
        <v>31</v>
      </c>
      <c r="D45" s="60"/>
      <c r="E45" s="59">
        <v>33.299999999999997</v>
      </c>
      <c r="F45" s="60"/>
      <c r="G45" s="59">
        <v>33.700000000000003</v>
      </c>
      <c r="H45" s="60"/>
      <c r="I45" s="59">
        <v>33.6</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ht="18.75" customHeight="1" x14ac:dyDescent="0.2">
      <c r="A46" s="21" t="s">
        <v>32</v>
      </c>
      <c r="B46" s="1"/>
      <c r="C46" s="62">
        <f>+C44+C45</f>
        <v>113.30000000000001</v>
      </c>
      <c r="D46" s="60"/>
      <c r="E46" s="62">
        <f>+E44+E45</f>
        <v>102.1</v>
      </c>
      <c r="F46" s="60"/>
      <c r="G46" s="62">
        <f>+G44+G45</f>
        <v>105.5</v>
      </c>
      <c r="H46" s="60"/>
      <c r="I46" s="62">
        <f>+I44+I45</f>
        <v>101.80000000000001</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ht="18.75" customHeight="1" x14ac:dyDescent="0.2">
      <c r="A47" s="1"/>
      <c r="B47" s="1"/>
      <c r="C47" s="13"/>
      <c r="D47" s="1"/>
      <c r="E47" s="13"/>
      <c r="F47" s="1"/>
      <c r="G47" s="13"/>
      <c r="H47" s="1"/>
      <c r="I47" s="13"/>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ht="18.75" customHeight="1" x14ac:dyDescent="0.2">
      <c r="A48" s="4" t="s">
        <v>33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ht="18.75" customHeight="1" x14ac:dyDescent="0.2">
      <c r="A49" s="4" t="s">
        <v>34</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ht="18.75" customHeight="1" x14ac:dyDescent="0.2">
      <c r="A50" s="4" t="s">
        <v>17</v>
      </c>
      <c r="B50" s="1"/>
      <c r="C50" s="22">
        <v>65.400000000000006</v>
      </c>
      <c r="D50" s="6"/>
      <c r="E50" s="22">
        <f>+E19</f>
        <v>16.400000000000002</v>
      </c>
      <c r="F50" s="6"/>
      <c r="G50" s="22">
        <v>107.4</v>
      </c>
      <c r="H50" s="6"/>
      <c r="I50" s="22">
        <f>+I19</f>
        <v>60.8</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ht="18.75" customHeight="1" x14ac:dyDescent="0.2">
      <c r="A51" s="4"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ht="18.75" customHeight="1" x14ac:dyDescent="0.2">
      <c r="A52" s="4" t="s">
        <v>36</v>
      </c>
      <c r="B52" s="1"/>
      <c r="C52" s="23">
        <v>2</v>
      </c>
      <c r="D52" s="1"/>
      <c r="E52" s="10">
        <v>4.8</v>
      </c>
      <c r="F52" s="1"/>
      <c r="G52" s="23">
        <v>13.5</v>
      </c>
      <c r="H52" s="1"/>
      <c r="I52" s="10">
        <v>15.1</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ht="18.75" customHeight="1" x14ac:dyDescent="0.2">
      <c r="A53" s="4" t="s">
        <v>37</v>
      </c>
      <c r="B53" s="1"/>
      <c r="C53" s="12">
        <f>+C50-C52</f>
        <v>63.400000000000006</v>
      </c>
      <c r="D53" s="6"/>
      <c r="E53" s="12">
        <f>+E50-E52</f>
        <v>11.600000000000001</v>
      </c>
      <c r="F53" s="6"/>
      <c r="G53" s="12">
        <f>+G50-G52</f>
        <v>93.9</v>
      </c>
      <c r="H53" s="6"/>
      <c r="I53" s="12">
        <f>+I50-I52</f>
        <v>45.699999999999996</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ht="18.75" customHeight="1" x14ac:dyDescent="0.2"/>
    <row r="58" spans="1:226" ht="18.75" customHeight="1" x14ac:dyDescent="0.2"/>
    <row r="59" spans="1:226" ht="18.75" customHeight="1" x14ac:dyDescent="0.2"/>
    <row r="60" spans="1:226" ht="18.75" customHeight="1" x14ac:dyDescent="0.2"/>
    <row r="61" spans="1:226" ht="18.75" customHeight="1" x14ac:dyDescent="0.2"/>
    <row r="62" spans="1:226" ht="18.75" customHeight="1" x14ac:dyDescent="0.2"/>
    <row r="63" spans="1:226" ht="18.75" customHeight="1" x14ac:dyDescent="0.2"/>
    <row r="64" spans="1:2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I1"/>
    <mergeCell ref="A2:I2"/>
    <mergeCell ref="A3:I3"/>
    <mergeCell ref="C5:E5"/>
    <mergeCell ref="G5:I5"/>
  </mergeCells>
  <pageMargins left="0.7" right="0.7" top="0.75" bottom="0.75" header="0.3" footer="0.3"/>
  <pageSetup scale="68" orientation="portrait" r:id="rId1"/>
  <headerFooter>
    <oddFooter>&amp;C-30-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workbookViewId="0">
      <selection activeCell="A4" sqref="A4"/>
    </sheetView>
  </sheetViews>
  <sheetFormatPr defaultColWidth="21.5" defaultRowHeight="12.75" x14ac:dyDescent="0.2"/>
  <cols>
    <col min="1" max="1" width="34" style="43" customWidth="1"/>
    <col min="2" max="2" width="0.6640625" style="43" customWidth="1"/>
    <col min="3" max="3" width="17" style="43" customWidth="1"/>
    <col min="4" max="4" width="0.6640625" style="43" customWidth="1"/>
    <col min="5" max="5" width="17" style="43" customWidth="1"/>
    <col min="6" max="6" width="0.6640625" style="43" customWidth="1"/>
    <col min="7" max="7" width="17" style="43" customWidth="1"/>
    <col min="8" max="8" width="0.6640625" style="43" customWidth="1"/>
    <col min="9" max="9" width="17" style="43" customWidth="1"/>
    <col min="10" max="10" width="0.6640625" style="43" customWidth="1"/>
    <col min="11" max="16384" width="21.5" style="43"/>
  </cols>
  <sheetData>
    <row r="1" spans="1:13" ht="18.75" customHeight="1" x14ac:dyDescent="0.25">
      <c r="A1" s="48" t="s">
        <v>0</v>
      </c>
      <c r="B1" s="54"/>
      <c r="C1" s="54"/>
      <c r="D1" s="54"/>
      <c r="E1" s="54"/>
      <c r="F1" s="54"/>
      <c r="G1" s="54"/>
      <c r="H1" s="54"/>
      <c r="I1" s="54"/>
      <c r="J1" s="54"/>
      <c r="K1" s="54"/>
      <c r="L1" s="45"/>
      <c r="M1" s="45"/>
    </row>
    <row r="2" spans="1:13" ht="18.75" customHeight="1" x14ac:dyDescent="0.2">
      <c r="A2" s="50" t="s">
        <v>38</v>
      </c>
      <c r="B2" s="54"/>
      <c r="C2" s="54"/>
      <c r="D2" s="54"/>
      <c r="E2" s="54"/>
      <c r="F2" s="54"/>
      <c r="G2" s="54"/>
      <c r="H2" s="54"/>
      <c r="I2" s="54"/>
      <c r="J2" s="54"/>
      <c r="K2" s="54"/>
      <c r="L2" s="45"/>
      <c r="M2" s="45"/>
    </row>
    <row r="3" spans="1:13" ht="18.75" customHeight="1" x14ac:dyDescent="0.2">
      <c r="A3" s="51" t="s">
        <v>2</v>
      </c>
      <c r="B3" s="54"/>
      <c r="C3" s="54"/>
      <c r="D3" s="54"/>
      <c r="E3" s="54"/>
      <c r="F3" s="54"/>
      <c r="G3" s="54"/>
      <c r="H3" s="54"/>
      <c r="I3" s="54"/>
      <c r="J3" s="54"/>
      <c r="K3" s="54"/>
      <c r="L3" s="45"/>
      <c r="M3" s="45"/>
    </row>
    <row r="4" spans="1:13" ht="18.75" customHeight="1" x14ac:dyDescent="0.2">
      <c r="A4" s="45"/>
      <c r="B4" s="45"/>
      <c r="C4" s="45"/>
      <c r="D4" s="45"/>
      <c r="E4" s="45"/>
      <c r="F4" s="45"/>
      <c r="G4" s="45"/>
      <c r="H4" s="45"/>
      <c r="I4" s="45"/>
      <c r="J4" s="45"/>
      <c r="K4" s="45"/>
      <c r="L4" s="45"/>
      <c r="M4" s="45"/>
    </row>
    <row r="5" spans="1:13" ht="31.35" customHeight="1" x14ac:dyDescent="0.2">
      <c r="A5" s="55" t="s">
        <v>39</v>
      </c>
      <c r="B5" s="54"/>
      <c r="C5" s="54"/>
      <c r="D5" s="54"/>
      <c r="E5" s="54"/>
      <c r="F5" s="54"/>
      <c r="G5" s="54"/>
      <c r="H5" s="54"/>
      <c r="I5" s="54"/>
      <c r="J5" s="54"/>
      <c r="K5" s="54"/>
      <c r="L5" s="45"/>
      <c r="M5" s="45"/>
    </row>
    <row r="6" spans="1:13" ht="31.35" customHeight="1" x14ac:dyDescent="0.2">
      <c r="A6" s="54"/>
      <c r="B6" s="54"/>
      <c r="C6" s="54"/>
      <c r="D6" s="54"/>
      <c r="E6" s="54"/>
      <c r="F6" s="54"/>
      <c r="G6" s="54"/>
      <c r="H6" s="54"/>
      <c r="I6" s="54"/>
      <c r="J6" s="54"/>
      <c r="K6" s="54"/>
      <c r="L6" s="45"/>
      <c r="M6" s="45"/>
    </row>
    <row r="7" spans="1:13" ht="18.75" customHeight="1" x14ac:dyDescent="0.2">
      <c r="A7" s="45"/>
      <c r="B7" s="45"/>
      <c r="C7" s="24"/>
      <c r="D7" s="45"/>
      <c r="E7" s="45"/>
      <c r="F7" s="45"/>
      <c r="G7" s="45"/>
      <c r="H7" s="45"/>
      <c r="I7" s="45"/>
      <c r="J7" s="45"/>
      <c r="K7" s="45"/>
      <c r="L7" s="45"/>
      <c r="M7" s="45"/>
    </row>
    <row r="8" spans="1:13" ht="18.75" customHeight="1" x14ac:dyDescent="0.2">
      <c r="A8" s="45"/>
      <c r="B8" s="45"/>
      <c r="C8" s="51" t="s">
        <v>40</v>
      </c>
      <c r="D8" s="54"/>
      <c r="E8" s="54"/>
      <c r="F8" s="54"/>
      <c r="G8" s="54"/>
      <c r="H8" s="54"/>
      <c r="I8" s="54"/>
      <c r="J8" s="54"/>
      <c r="K8" s="54"/>
      <c r="L8" s="45"/>
      <c r="M8" s="45"/>
    </row>
    <row r="9" spans="1:13" ht="18.75" customHeight="1" x14ac:dyDescent="0.2">
      <c r="A9" s="45"/>
      <c r="B9" s="45"/>
      <c r="C9" s="52">
        <v>42004</v>
      </c>
      <c r="D9" s="53"/>
      <c r="E9" s="53"/>
      <c r="F9" s="53"/>
      <c r="G9" s="53"/>
      <c r="H9" s="53"/>
      <c r="I9" s="53"/>
      <c r="J9" s="53"/>
      <c r="K9" s="53"/>
      <c r="L9" s="45"/>
      <c r="M9" s="45"/>
    </row>
    <row r="10" spans="1:13" ht="56.25" customHeight="1" x14ac:dyDescent="0.2">
      <c r="A10" s="2" t="s">
        <v>41</v>
      </c>
      <c r="B10" s="46" t="s">
        <v>42</v>
      </c>
      <c r="C10" s="3" t="s">
        <v>43</v>
      </c>
      <c r="D10" s="46" t="s">
        <v>42</v>
      </c>
      <c r="E10" s="3" t="s">
        <v>44</v>
      </c>
      <c r="F10" s="45"/>
      <c r="G10" s="3" t="s">
        <v>45</v>
      </c>
      <c r="H10" s="45"/>
      <c r="I10" s="3" t="s">
        <v>46</v>
      </c>
      <c r="J10" s="45"/>
      <c r="K10" s="3" t="s">
        <v>47</v>
      </c>
      <c r="L10" s="45"/>
      <c r="M10" s="45"/>
    </row>
    <row r="11" spans="1:13" ht="18.75" customHeight="1" x14ac:dyDescent="0.2">
      <c r="A11" s="45"/>
      <c r="B11" s="45"/>
      <c r="C11" s="45"/>
      <c r="D11" s="45"/>
      <c r="E11" s="45"/>
      <c r="F11" s="45"/>
      <c r="G11" s="45"/>
      <c r="H11" s="45"/>
      <c r="I11" s="45"/>
      <c r="J11" s="45"/>
      <c r="K11" s="45"/>
      <c r="L11" s="45"/>
      <c r="M11" s="45"/>
    </row>
    <row r="12" spans="1:13" ht="18.75" customHeight="1" x14ac:dyDescent="0.2">
      <c r="A12" s="46" t="s">
        <v>48</v>
      </c>
      <c r="B12" s="45"/>
      <c r="C12" s="30">
        <v>273.10000000000002</v>
      </c>
      <c r="D12" s="16"/>
      <c r="E12" s="30">
        <v>43.4</v>
      </c>
      <c r="F12" s="16"/>
      <c r="G12" s="30">
        <v>316.5</v>
      </c>
      <c r="H12" s="45"/>
      <c r="I12" s="30">
        <v>0</v>
      </c>
      <c r="J12" s="16"/>
      <c r="K12" s="30">
        <f>G12-I12</f>
        <v>316.5</v>
      </c>
      <c r="L12" s="45"/>
      <c r="M12" s="45"/>
    </row>
    <row r="13" spans="1:13" ht="18.75" customHeight="1" x14ac:dyDescent="0.2">
      <c r="A13" s="46" t="s">
        <v>49</v>
      </c>
      <c r="B13" s="46" t="s">
        <v>42</v>
      </c>
      <c r="C13" s="16"/>
      <c r="D13" s="16"/>
      <c r="E13" s="16"/>
      <c r="F13" s="16"/>
      <c r="G13" s="16"/>
      <c r="H13" s="45"/>
      <c r="I13" s="16"/>
      <c r="J13" s="16"/>
      <c r="K13" s="16"/>
      <c r="L13" s="45"/>
      <c r="M13" s="45"/>
    </row>
    <row r="14" spans="1:13" ht="18.75" customHeight="1" x14ac:dyDescent="0.2">
      <c r="A14" s="46" t="s">
        <v>50</v>
      </c>
      <c r="B14" s="46" t="s">
        <v>42</v>
      </c>
      <c r="C14" s="25">
        <v>2.4</v>
      </c>
      <c r="D14" s="16"/>
      <c r="E14" s="25">
        <v>-0.2</v>
      </c>
      <c r="F14" s="16"/>
      <c r="G14" s="25">
        <v>2.2000000000000002</v>
      </c>
      <c r="H14" s="45"/>
      <c r="I14" s="63">
        <v>0</v>
      </c>
      <c r="J14" s="16"/>
      <c r="K14" s="25">
        <f>G14-I14</f>
        <v>2.2000000000000002</v>
      </c>
      <c r="L14" s="45"/>
      <c r="M14" s="45"/>
    </row>
    <row r="15" spans="1:13" ht="18.75" customHeight="1" x14ac:dyDescent="0.2">
      <c r="A15" s="46" t="s">
        <v>51</v>
      </c>
      <c r="B15" s="46" t="s">
        <v>42</v>
      </c>
      <c r="C15" s="37">
        <v>222.3</v>
      </c>
      <c r="D15" s="16"/>
      <c r="E15" s="37">
        <v>11</v>
      </c>
      <c r="F15" s="16"/>
      <c r="G15" s="37">
        <v>233.3</v>
      </c>
      <c r="H15" s="45"/>
      <c r="I15" s="25">
        <v>71.3</v>
      </c>
      <c r="J15" s="16"/>
      <c r="K15" s="37">
        <f>G15-I15</f>
        <v>162</v>
      </c>
      <c r="L15" s="45"/>
      <c r="M15" s="45"/>
    </row>
    <row r="16" spans="1:13" ht="18.75" customHeight="1" x14ac:dyDescent="0.2">
      <c r="A16" s="46" t="s">
        <v>52</v>
      </c>
      <c r="B16" s="45"/>
      <c r="C16" s="25">
        <v>224.7</v>
      </c>
      <c r="D16" s="16"/>
      <c r="E16" s="25">
        <v>10.8</v>
      </c>
      <c r="F16" s="16"/>
      <c r="G16" s="25">
        <v>235.5</v>
      </c>
      <c r="H16" s="45"/>
      <c r="I16" s="38">
        <f>SUM(I14:I15)</f>
        <v>71.3</v>
      </c>
      <c r="J16" s="16"/>
      <c r="K16" s="25">
        <f>SUM(K14:K15)</f>
        <v>164.2</v>
      </c>
      <c r="L16" s="45"/>
      <c r="M16" s="45"/>
    </row>
    <row r="17" spans="1:13" ht="18.75" customHeight="1" x14ac:dyDescent="0.2">
      <c r="A17" s="46" t="s">
        <v>53</v>
      </c>
      <c r="B17" s="45"/>
      <c r="C17" s="25">
        <v>84.7</v>
      </c>
      <c r="D17" s="16"/>
      <c r="E17" s="25">
        <v>28.7</v>
      </c>
      <c r="F17" s="16"/>
      <c r="G17" s="25">
        <v>113.4</v>
      </c>
      <c r="H17" s="45"/>
      <c r="I17" s="63">
        <v>0</v>
      </c>
      <c r="J17" s="16"/>
      <c r="K17" s="25">
        <f>G17-I17</f>
        <v>113.4</v>
      </c>
      <c r="L17" s="45"/>
      <c r="M17" s="45"/>
    </row>
    <row r="18" spans="1:13" ht="18.75" customHeight="1" x14ac:dyDescent="0.2">
      <c r="A18" s="46" t="s">
        <v>54</v>
      </c>
      <c r="B18" s="46" t="s">
        <v>42</v>
      </c>
      <c r="C18" s="31">
        <v>-36.299999999999997</v>
      </c>
      <c r="D18" s="16"/>
      <c r="E18" s="31">
        <v>3.9</v>
      </c>
      <c r="F18" s="16"/>
      <c r="G18" s="31">
        <v>-32.4</v>
      </c>
      <c r="H18" s="45"/>
      <c r="I18" s="31">
        <f>I12-I16-I17</f>
        <v>-71.3</v>
      </c>
      <c r="J18" s="16"/>
      <c r="K18" s="31">
        <f>K12-K16-K17</f>
        <v>38.900000000000006</v>
      </c>
      <c r="L18" s="45"/>
      <c r="M18" s="45"/>
    </row>
    <row r="19" spans="1:13" ht="18.75" customHeight="1" x14ac:dyDescent="0.2">
      <c r="A19" s="45"/>
      <c r="B19" s="46" t="s">
        <v>42</v>
      </c>
      <c r="C19" s="45"/>
      <c r="D19" s="45"/>
      <c r="E19" s="45"/>
      <c r="F19" s="45"/>
      <c r="G19" s="26"/>
      <c r="H19" s="45"/>
      <c r="I19" s="45"/>
      <c r="J19" s="45"/>
      <c r="K19" s="45"/>
      <c r="L19" s="45"/>
      <c r="M19" s="45"/>
    </row>
    <row r="20" spans="1:13" ht="18.75" customHeight="1" x14ac:dyDescent="0.2">
      <c r="A20" s="46" t="s">
        <v>28</v>
      </c>
      <c r="B20" s="46" t="s">
        <v>42</v>
      </c>
      <c r="C20" s="41">
        <v>8.9999999999999993E-3</v>
      </c>
      <c r="D20" s="27"/>
      <c r="E20" s="41">
        <v>-5.0000000000000001E-3</v>
      </c>
      <c r="F20" s="27"/>
      <c r="G20" s="41">
        <v>7.0000000000000001E-3</v>
      </c>
      <c r="H20" s="45"/>
      <c r="I20" s="45"/>
      <c r="J20" s="45"/>
      <c r="K20" s="41">
        <f>ROUND(K14/K12,3)</f>
        <v>7.0000000000000001E-3</v>
      </c>
      <c r="L20" s="45"/>
      <c r="M20" s="45"/>
    </row>
    <row r="21" spans="1:13" ht="18.75" customHeight="1" x14ac:dyDescent="0.2">
      <c r="A21" s="46" t="s">
        <v>29</v>
      </c>
      <c r="B21" s="46" t="s">
        <v>42</v>
      </c>
      <c r="C21" s="28">
        <v>0.81399999999999995</v>
      </c>
      <c r="D21" s="27"/>
      <c r="E21" s="28">
        <v>0.254</v>
      </c>
      <c r="F21" s="27"/>
      <c r="G21" s="28">
        <v>0.73699999999999999</v>
      </c>
      <c r="H21" s="45"/>
      <c r="I21" s="45"/>
      <c r="J21" s="45"/>
      <c r="K21" s="28">
        <f>K22-K20</f>
        <v>0.51200000000000001</v>
      </c>
      <c r="L21" s="45"/>
      <c r="M21" s="45"/>
    </row>
    <row r="22" spans="1:13" ht="18.75" customHeight="1" x14ac:dyDescent="0.2">
      <c r="A22" s="46" t="s">
        <v>30</v>
      </c>
      <c r="B22" s="45"/>
      <c r="C22" s="41">
        <v>0.82299999999999995</v>
      </c>
      <c r="D22" s="27"/>
      <c r="E22" s="41">
        <v>0.249</v>
      </c>
      <c r="F22" s="27"/>
      <c r="G22" s="41">
        <v>0.74399999999999999</v>
      </c>
      <c r="H22" s="45"/>
      <c r="I22" s="45"/>
      <c r="J22" s="45"/>
      <c r="K22" s="41">
        <f>ROUND(K16/K12,3)</f>
        <v>0.51900000000000002</v>
      </c>
      <c r="L22" s="45"/>
      <c r="M22" s="45"/>
    </row>
    <row r="23" spans="1:13" ht="18.75" customHeight="1" x14ac:dyDescent="0.2">
      <c r="A23" s="46" t="s">
        <v>31</v>
      </c>
      <c r="B23" s="46" t="s">
        <v>42</v>
      </c>
      <c r="C23" s="41">
        <v>0.31</v>
      </c>
      <c r="D23" s="27"/>
      <c r="E23" s="41">
        <v>0.66100000000000003</v>
      </c>
      <c r="F23" s="27"/>
      <c r="G23" s="41">
        <v>0.35799999999999998</v>
      </c>
      <c r="H23" s="45"/>
      <c r="I23" s="45"/>
      <c r="J23" s="45"/>
      <c r="K23" s="41">
        <f>ROUND(K17/K12,3)</f>
        <v>0.35799999999999998</v>
      </c>
      <c r="L23" s="45"/>
      <c r="M23" s="45"/>
    </row>
    <row r="24" spans="1:13" ht="18.75" customHeight="1" x14ac:dyDescent="0.2">
      <c r="A24" s="46" t="s">
        <v>32</v>
      </c>
      <c r="B24" s="45"/>
      <c r="C24" s="29">
        <v>1.133</v>
      </c>
      <c r="D24" s="27"/>
      <c r="E24" s="29">
        <v>0.91</v>
      </c>
      <c r="F24" s="27"/>
      <c r="G24" s="29">
        <v>1.1020000000000001</v>
      </c>
      <c r="H24" s="45"/>
      <c r="I24" s="45"/>
      <c r="J24" s="45"/>
      <c r="K24" s="29">
        <f>SUM(K22:K23)</f>
        <v>0.877</v>
      </c>
      <c r="L24" s="45"/>
      <c r="M24" s="45"/>
    </row>
    <row r="25" spans="1:13" ht="18.75" customHeight="1" x14ac:dyDescent="0.2">
      <c r="A25" s="45"/>
      <c r="B25" s="45"/>
      <c r="C25" s="45"/>
      <c r="D25" s="45"/>
      <c r="E25" s="45"/>
      <c r="F25" s="45"/>
      <c r="G25" s="45"/>
      <c r="H25" s="45"/>
      <c r="I25" s="45"/>
      <c r="J25" s="45"/>
      <c r="K25" s="45"/>
      <c r="L25" s="45"/>
      <c r="M25" s="45"/>
    </row>
    <row r="26" spans="1:13" ht="18.75" customHeight="1" x14ac:dyDescent="0.2">
      <c r="A26" s="45"/>
      <c r="B26" s="45"/>
      <c r="C26" s="51" t="s">
        <v>40</v>
      </c>
      <c r="D26" s="54"/>
      <c r="E26" s="54"/>
      <c r="F26" s="54"/>
      <c r="G26" s="54"/>
      <c r="H26" s="54"/>
      <c r="I26" s="54"/>
      <c r="J26" s="54"/>
      <c r="K26" s="54"/>
      <c r="L26" s="45"/>
      <c r="M26" s="45"/>
    </row>
    <row r="27" spans="1:13" ht="18.75" customHeight="1" x14ac:dyDescent="0.2">
      <c r="A27" s="45"/>
      <c r="B27" s="45"/>
      <c r="C27" s="52">
        <v>41639</v>
      </c>
      <c r="D27" s="53"/>
      <c r="E27" s="53"/>
      <c r="F27" s="53"/>
      <c r="G27" s="53"/>
      <c r="H27" s="53"/>
      <c r="I27" s="53"/>
      <c r="J27" s="53"/>
      <c r="K27" s="53"/>
      <c r="L27" s="45"/>
      <c r="M27" s="45"/>
    </row>
    <row r="28" spans="1:13" ht="56.25" customHeight="1" x14ac:dyDescent="0.2">
      <c r="A28" s="2" t="s">
        <v>41</v>
      </c>
      <c r="B28" s="46" t="s">
        <v>42</v>
      </c>
      <c r="C28" s="3" t="s">
        <v>43</v>
      </c>
      <c r="D28" s="46" t="s">
        <v>42</v>
      </c>
      <c r="E28" s="3" t="s">
        <v>44</v>
      </c>
      <c r="F28" s="46" t="s">
        <v>42</v>
      </c>
      <c r="G28" s="3" t="s">
        <v>45</v>
      </c>
      <c r="H28" s="45"/>
      <c r="I28" s="3" t="s">
        <v>46</v>
      </c>
      <c r="J28" s="45"/>
      <c r="K28" s="3" t="s">
        <v>47</v>
      </c>
      <c r="L28" s="45"/>
      <c r="M28" s="45"/>
    </row>
    <row r="29" spans="1:13" ht="18.75" customHeight="1" x14ac:dyDescent="0.2">
      <c r="A29" s="45"/>
      <c r="B29" s="45"/>
      <c r="C29" s="45"/>
      <c r="D29" s="45"/>
      <c r="E29" s="45"/>
      <c r="F29" s="45"/>
      <c r="G29" s="45"/>
      <c r="H29" s="45"/>
      <c r="I29" s="45"/>
      <c r="J29" s="45"/>
      <c r="K29" s="45"/>
      <c r="L29" s="45"/>
      <c r="M29" s="45"/>
    </row>
    <row r="30" spans="1:13" ht="18.75" customHeight="1" x14ac:dyDescent="0.2">
      <c r="A30" s="46" t="s">
        <v>48</v>
      </c>
      <c r="B30" s="45"/>
      <c r="C30" s="30">
        <v>264.2</v>
      </c>
      <c r="D30" s="45"/>
      <c r="E30" s="30">
        <v>44.1</v>
      </c>
      <c r="F30" s="45"/>
      <c r="G30" s="30">
        <f>SUM(C30:E30)</f>
        <v>308.3</v>
      </c>
      <c r="H30" s="45"/>
      <c r="I30" s="30">
        <v>1.3</v>
      </c>
      <c r="J30" s="16"/>
      <c r="K30" s="30">
        <f>G30-I30</f>
        <v>307</v>
      </c>
      <c r="L30" s="45"/>
      <c r="M30" s="45"/>
    </row>
    <row r="31" spans="1:13" ht="18.75" customHeight="1" x14ac:dyDescent="0.2">
      <c r="A31" s="46" t="s">
        <v>49</v>
      </c>
      <c r="B31" s="46" t="s">
        <v>42</v>
      </c>
      <c r="C31" s="16"/>
      <c r="D31" s="46" t="s">
        <v>42</v>
      </c>
      <c r="E31" s="16"/>
      <c r="F31" s="45"/>
      <c r="G31" s="16"/>
      <c r="H31" s="45"/>
      <c r="I31" s="16"/>
      <c r="J31" s="46" t="s">
        <v>42</v>
      </c>
      <c r="K31" s="16"/>
      <c r="L31" s="45"/>
      <c r="M31" s="45"/>
    </row>
    <row r="32" spans="1:13" ht="18.75" customHeight="1" x14ac:dyDescent="0.2">
      <c r="A32" s="46" t="s">
        <v>50</v>
      </c>
      <c r="B32" s="46" t="s">
        <v>42</v>
      </c>
      <c r="C32" s="25">
        <v>4.0999999999999996</v>
      </c>
      <c r="D32" s="46" t="s">
        <v>42</v>
      </c>
      <c r="E32" s="25">
        <v>3.5</v>
      </c>
      <c r="F32" s="45"/>
      <c r="G32" s="25">
        <f>SUM(C32:E32)</f>
        <v>7.6</v>
      </c>
      <c r="H32" s="45"/>
      <c r="I32" s="25">
        <v>-0.2</v>
      </c>
      <c r="J32" s="46" t="s">
        <v>42</v>
      </c>
      <c r="K32" s="25">
        <f>G32-I32</f>
        <v>7.8</v>
      </c>
      <c r="L32" s="45"/>
      <c r="M32" s="45"/>
    </row>
    <row r="33" spans="1:13" ht="18.75" customHeight="1" x14ac:dyDescent="0.2">
      <c r="A33" s="46" t="s">
        <v>51</v>
      </c>
      <c r="B33" s="46" t="s">
        <v>42</v>
      </c>
      <c r="C33" s="37">
        <v>177.8</v>
      </c>
      <c r="D33" s="46" t="s">
        <v>42</v>
      </c>
      <c r="E33" s="37">
        <v>14.5</v>
      </c>
      <c r="F33" s="45"/>
      <c r="G33" s="37">
        <f>SUM(C33:E33)</f>
        <v>192.3</v>
      </c>
      <c r="H33" s="45"/>
      <c r="I33" s="37">
        <v>17</v>
      </c>
      <c r="J33" s="46" t="s">
        <v>42</v>
      </c>
      <c r="K33" s="37">
        <f>G33-I33</f>
        <v>175.3</v>
      </c>
      <c r="L33" s="45"/>
      <c r="M33" s="45"/>
    </row>
    <row r="34" spans="1:13" ht="18.75" customHeight="1" x14ac:dyDescent="0.2">
      <c r="A34" s="46" t="s">
        <v>52</v>
      </c>
      <c r="B34" s="45"/>
      <c r="C34" s="25">
        <v>181.9</v>
      </c>
      <c r="D34" s="45"/>
      <c r="E34" s="25">
        <v>18</v>
      </c>
      <c r="F34" s="45"/>
      <c r="G34" s="25">
        <f>SUM(G32:G33)</f>
        <v>199.9</v>
      </c>
      <c r="H34" s="45"/>
      <c r="I34" s="25">
        <v>16.8</v>
      </c>
      <c r="J34" s="16"/>
      <c r="K34" s="25">
        <f>SUM(K32:K33)</f>
        <v>183.10000000000002</v>
      </c>
      <c r="L34" s="45"/>
      <c r="M34" s="45"/>
    </row>
    <row r="35" spans="1:13" ht="18.75" customHeight="1" x14ac:dyDescent="0.2">
      <c r="A35" s="46" t="s">
        <v>53</v>
      </c>
      <c r="B35" s="45"/>
      <c r="C35" s="25">
        <v>88.1</v>
      </c>
      <c r="D35" s="45"/>
      <c r="E35" s="25">
        <v>12.8</v>
      </c>
      <c r="F35" s="45"/>
      <c r="G35" s="25">
        <f>SUM(C35:E35)</f>
        <v>100.89999999999999</v>
      </c>
      <c r="H35" s="45"/>
      <c r="I35" s="25">
        <v>0.7</v>
      </c>
      <c r="J35" s="16"/>
      <c r="K35" s="25">
        <f>G35-I35</f>
        <v>100.19999999999999</v>
      </c>
      <c r="L35" s="45"/>
      <c r="M35" s="45"/>
    </row>
    <row r="36" spans="1:13" ht="18.75" customHeight="1" x14ac:dyDescent="0.2">
      <c r="A36" s="46" t="s">
        <v>54</v>
      </c>
      <c r="B36" s="46" t="s">
        <v>42</v>
      </c>
      <c r="C36" s="31">
        <v>-5.8</v>
      </c>
      <c r="D36" s="46" t="s">
        <v>42</v>
      </c>
      <c r="E36" s="31">
        <v>13.3</v>
      </c>
      <c r="F36" s="45"/>
      <c r="G36" s="31">
        <f>G30-G34-G35</f>
        <v>7.5000000000000142</v>
      </c>
      <c r="H36" s="45"/>
      <c r="I36" s="31">
        <v>-16.2</v>
      </c>
      <c r="J36" s="46" t="s">
        <v>42</v>
      </c>
      <c r="K36" s="31">
        <f>K30-K34-K35</f>
        <v>23.699999999999989</v>
      </c>
      <c r="L36" s="45"/>
      <c r="M36" s="45"/>
    </row>
    <row r="37" spans="1:13" ht="18.75" customHeight="1" x14ac:dyDescent="0.2">
      <c r="A37" s="45"/>
      <c r="B37" s="46" t="s">
        <v>42</v>
      </c>
      <c r="C37" s="45"/>
      <c r="D37" s="46" t="s">
        <v>42</v>
      </c>
      <c r="E37" s="45"/>
      <c r="F37" s="45"/>
      <c r="G37" s="26"/>
      <c r="H37" s="45"/>
      <c r="I37" s="45"/>
      <c r="J37" s="46" t="s">
        <v>42</v>
      </c>
      <c r="K37" s="45"/>
      <c r="L37" s="45"/>
      <c r="M37" s="45"/>
    </row>
    <row r="38" spans="1:13" ht="18.75" customHeight="1" x14ac:dyDescent="0.2">
      <c r="A38" s="46" t="s">
        <v>28</v>
      </c>
      <c r="B38" s="46" t="s">
        <v>42</v>
      </c>
      <c r="C38" s="32">
        <v>1.4999999999999999E-2</v>
      </c>
      <c r="D38" s="46" t="s">
        <v>42</v>
      </c>
      <c r="E38" s="41">
        <v>0.08</v>
      </c>
      <c r="F38" s="45"/>
      <c r="G38" s="41">
        <f>ROUND(G32/G30,3)</f>
        <v>2.5000000000000001E-2</v>
      </c>
      <c r="H38" s="45"/>
      <c r="I38" s="41">
        <v>-0.13</v>
      </c>
      <c r="J38" s="46" t="s">
        <v>42</v>
      </c>
      <c r="K38" s="41">
        <f>ROUND(K32/K30,3)</f>
        <v>2.5000000000000001E-2</v>
      </c>
      <c r="L38" s="45"/>
      <c r="M38" s="45"/>
    </row>
    <row r="39" spans="1:13" ht="18.75" customHeight="1" x14ac:dyDescent="0.2">
      <c r="A39" s="46" t="s">
        <v>29</v>
      </c>
      <c r="B39" s="46" t="s">
        <v>42</v>
      </c>
      <c r="C39" s="33">
        <v>0.67300000000000004</v>
      </c>
      <c r="D39" s="46" t="s">
        <v>42</v>
      </c>
      <c r="E39" s="33">
        <v>0.32900000000000001</v>
      </c>
      <c r="F39" s="45"/>
      <c r="G39" s="28">
        <f>G40-G38</f>
        <v>0.623</v>
      </c>
      <c r="H39" s="45"/>
      <c r="I39" s="28">
        <f>I40-I38</f>
        <v>13.447000000000001</v>
      </c>
      <c r="J39" s="46" t="s">
        <v>42</v>
      </c>
      <c r="K39" s="28">
        <f>K40-K38</f>
        <v>0.57099999999999995</v>
      </c>
      <c r="L39" s="45"/>
      <c r="M39" s="45"/>
    </row>
    <row r="40" spans="1:13" ht="18.75" customHeight="1" x14ac:dyDescent="0.2">
      <c r="A40" s="46" t="s">
        <v>30</v>
      </c>
      <c r="B40" s="45"/>
      <c r="C40" s="32">
        <v>0.68799999999999994</v>
      </c>
      <c r="D40" s="45"/>
      <c r="E40" s="32">
        <v>0.40899999999999997</v>
      </c>
      <c r="F40" s="45"/>
      <c r="G40" s="41">
        <f>ROUND(G34/G30,3)</f>
        <v>0.64800000000000002</v>
      </c>
      <c r="H40" s="45"/>
      <c r="I40" s="41">
        <v>13.317</v>
      </c>
      <c r="J40" s="45"/>
      <c r="K40" s="41">
        <f>ROUND(K34/K30,3)</f>
        <v>0.59599999999999997</v>
      </c>
      <c r="L40" s="45"/>
      <c r="M40" s="45"/>
    </row>
    <row r="41" spans="1:13" ht="18.75" customHeight="1" x14ac:dyDescent="0.2">
      <c r="A41" s="46" t="s">
        <v>31</v>
      </c>
      <c r="B41" s="46" t="s">
        <v>42</v>
      </c>
      <c r="C41" s="32">
        <v>0.33300000000000002</v>
      </c>
      <c r="D41" s="46" t="s">
        <v>42</v>
      </c>
      <c r="E41" s="41">
        <v>0.28999999999999998</v>
      </c>
      <c r="F41" s="45"/>
      <c r="G41" s="41">
        <f>ROUND(G35/G30,3)</f>
        <v>0.32700000000000001</v>
      </c>
      <c r="H41" s="45"/>
      <c r="I41" s="41">
        <v>0.56799999999999995</v>
      </c>
      <c r="J41" s="46" t="s">
        <v>42</v>
      </c>
      <c r="K41" s="41">
        <f>ROUND(K35/K30,3)</f>
        <v>0.32600000000000001</v>
      </c>
      <c r="L41" s="45"/>
      <c r="M41" s="45"/>
    </row>
    <row r="42" spans="1:13" ht="18.75" customHeight="1" x14ac:dyDescent="0.2">
      <c r="A42" s="46" t="s">
        <v>32</v>
      </c>
      <c r="B42" s="45"/>
      <c r="C42" s="34">
        <v>1.0209999999999999</v>
      </c>
      <c r="D42" s="45"/>
      <c r="E42" s="34">
        <v>0.69899999999999995</v>
      </c>
      <c r="F42" s="45"/>
      <c r="G42" s="29">
        <f>SUM(G40:G41)</f>
        <v>0.97500000000000009</v>
      </c>
      <c r="H42" s="45"/>
      <c r="I42" s="29">
        <f>SUM(I40:I41)</f>
        <v>13.885</v>
      </c>
      <c r="J42" s="45"/>
      <c r="K42" s="29">
        <f>SUM(K40:K41)</f>
        <v>0.92199999999999993</v>
      </c>
      <c r="L42" s="45"/>
      <c r="M42" s="45"/>
    </row>
    <row r="43" spans="1:13" ht="18.75" customHeight="1" x14ac:dyDescent="0.2">
      <c r="A43" s="45"/>
      <c r="B43" s="45"/>
      <c r="C43" s="45"/>
      <c r="D43" s="45"/>
      <c r="E43" s="45"/>
      <c r="F43" s="45"/>
      <c r="G43" s="45"/>
      <c r="H43" s="45"/>
      <c r="I43" s="45"/>
      <c r="J43" s="45"/>
      <c r="K43" s="45"/>
      <c r="L43" s="45"/>
      <c r="M43" s="45"/>
    </row>
    <row r="44" spans="1:13" ht="18.75" customHeight="1" x14ac:dyDescent="0.2"/>
    <row r="45" spans="1:13" ht="18.75" customHeight="1" x14ac:dyDescent="0.2"/>
    <row r="46" spans="1:13" ht="18.75" customHeight="1" x14ac:dyDescent="0.2"/>
    <row r="47" spans="1:13" ht="18.75" customHeight="1" x14ac:dyDescent="0.2"/>
    <row r="48" spans="1: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8">
    <mergeCell ref="C9:K9"/>
    <mergeCell ref="C26:K26"/>
    <mergeCell ref="C27:K27"/>
    <mergeCell ref="A1:K1"/>
    <mergeCell ref="A2:K2"/>
    <mergeCell ref="A3:K3"/>
    <mergeCell ref="A5:K6"/>
    <mergeCell ref="C8:K8"/>
  </mergeCells>
  <pageMargins left="0.7" right="0.7" top="0.75" bottom="0.75" header="0.3" footer="0.3"/>
  <pageSetup scale="77" orientation="portrait" r:id="rId1"/>
  <headerFooter>
    <oddHeader>&amp;L&amp;"Times New Roman,Bold"&amp;12Schedule 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workbookViewId="0">
      <selection activeCell="A4" sqref="A4"/>
    </sheetView>
  </sheetViews>
  <sheetFormatPr defaultColWidth="21.5" defaultRowHeight="12.75" x14ac:dyDescent="0.2"/>
  <cols>
    <col min="1" max="1" width="34" style="43" customWidth="1"/>
    <col min="2" max="2" width="0.6640625" style="43" customWidth="1"/>
    <col min="3" max="3" width="21.5" style="43"/>
    <col min="4" max="4" width="0.6640625" style="43" customWidth="1"/>
    <col min="5" max="5" width="21.5" style="43"/>
    <col min="6" max="6" width="0.6640625" style="43" customWidth="1"/>
    <col min="7" max="7" width="16.6640625" style="43" customWidth="1"/>
    <col min="8" max="8" width="0.6640625" style="43" customWidth="1"/>
    <col min="9" max="9" width="21.5" style="43"/>
    <col min="10" max="10" width="0.6640625" style="43" customWidth="1"/>
    <col min="11" max="16384" width="21.5" style="43"/>
  </cols>
  <sheetData>
    <row r="1" spans="1:13" ht="18.75" customHeight="1" x14ac:dyDescent="0.25">
      <c r="A1" s="48" t="s">
        <v>0</v>
      </c>
      <c r="B1" s="56"/>
      <c r="C1" s="56"/>
      <c r="D1" s="56"/>
      <c r="E1" s="56"/>
      <c r="F1" s="56"/>
      <c r="G1" s="56"/>
      <c r="H1" s="56"/>
      <c r="I1" s="56"/>
      <c r="J1" s="56"/>
      <c r="K1" s="56"/>
      <c r="L1" s="45"/>
      <c r="M1" s="45"/>
    </row>
    <row r="2" spans="1:13" ht="18.75" customHeight="1" x14ac:dyDescent="0.2">
      <c r="A2" s="50" t="s">
        <v>38</v>
      </c>
      <c r="B2" s="56"/>
      <c r="C2" s="56"/>
      <c r="D2" s="56"/>
      <c r="E2" s="56"/>
      <c r="F2" s="56"/>
      <c r="G2" s="56"/>
      <c r="H2" s="56"/>
      <c r="I2" s="56"/>
      <c r="J2" s="56"/>
      <c r="K2" s="56"/>
      <c r="L2" s="45"/>
      <c r="M2" s="45"/>
    </row>
    <row r="3" spans="1:13" ht="18.75" customHeight="1" x14ac:dyDescent="0.2">
      <c r="A3" s="51" t="s">
        <v>2</v>
      </c>
      <c r="B3" s="56"/>
      <c r="C3" s="56"/>
      <c r="D3" s="56"/>
      <c r="E3" s="56"/>
      <c r="F3" s="56"/>
      <c r="G3" s="56"/>
      <c r="H3" s="56"/>
      <c r="I3" s="56"/>
      <c r="J3" s="56"/>
      <c r="K3" s="56"/>
      <c r="L3" s="45"/>
      <c r="M3" s="45"/>
    </row>
    <row r="4" spans="1:13" ht="18.75" customHeight="1" x14ac:dyDescent="0.2">
      <c r="A4" s="45"/>
      <c r="B4" s="45"/>
      <c r="C4" s="45"/>
      <c r="D4" s="45"/>
      <c r="E4" s="45"/>
      <c r="F4" s="45"/>
      <c r="G4" s="45"/>
      <c r="H4" s="45"/>
      <c r="I4" s="45"/>
      <c r="J4" s="45"/>
      <c r="K4" s="45"/>
      <c r="L4" s="45"/>
      <c r="M4" s="45"/>
    </row>
    <row r="5" spans="1:13" ht="31.35" customHeight="1" x14ac:dyDescent="0.2">
      <c r="A5" s="55" t="s">
        <v>55</v>
      </c>
      <c r="B5" s="56"/>
      <c r="C5" s="56"/>
      <c r="D5" s="56"/>
      <c r="E5" s="56"/>
      <c r="F5" s="56"/>
      <c r="G5" s="56"/>
      <c r="H5" s="56"/>
      <c r="I5" s="56"/>
      <c r="J5" s="56"/>
      <c r="K5" s="56"/>
      <c r="L5" s="45"/>
      <c r="M5" s="45"/>
    </row>
    <row r="6" spans="1:13" ht="31.35" customHeight="1" x14ac:dyDescent="0.2">
      <c r="A6" s="56"/>
      <c r="B6" s="56"/>
      <c r="C6" s="56"/>
      <c r="D6" s="56"/>
      <c r="E6" s="56"/>
      <c r="F6" s="56"/>
      <c r="G6" s="56"/>
      <c r="H6" s="56"/>
      <c r="I6" s="56"/>
      <c r="J6" s="56"/>
      <c r="K6" s="56"/>
      <c r="L6" s="45"/>
      <c r="M6" s="45"/>
    </row>
    <row r="7" spans="1:13" ht="18.75" customHeight="1" x14ac:dyDescent="0.2">
      <c r="A7" s="45"/>
      <c r="B7" s="45"/>
      <c r="C7" s="24"/>
      <c r="D7" s="45"/>
      <c r="E7" s="45"/>
      <c r="F7" s="45"/>
      <c r="G7" s="45"/>
      <c r="H7" s="45"/>
      <c r="I7" s="45"/>
      <c r="J7" s="45"/>
      <c r="K7" s="45"/>
      <c r="L7" s="45"/>
      <c r="M7" s="45"/>
    </row>
    <row r="8" spans="1:13" ht="18.75" customHeight="1" x14ac:dyDescent="0.2">
      <c r="A8" s="45"/>
      <c r="B8" s="45"/>
      <c r="C8" s="51" t="s">
        <v>56</v>
      </c>
      <c r="D8" s="49"/>
      <c r="E8" s="49"/>
      <c r="F8" s="49"/>
      <c r="G8" s="49"/>
      <c r="H8" s="54"/>
      <c r="I8" s="54"/>
      <c r="J8" s="54"/>
      <c r="K8" s="54"/>
      <c r="L8" s="45"/>
      <c r="M8" s="45"/>
    </row>
    <row r="9" spans="1:13" ht="18.75" customHeight="1" x14ac:dyDescent="0.2">
      <c r="A9" s="45"/>
      <c r="B9" s="45"/>
      <c r="C9" s="52">
        <v>42004</v>
      </c>
      <c r="D9" s="53"/>
      <c r="E9" s="53"/>
      <c r="F9" s="53"/>
      <c r="G9" s="53"/>
      <c r="H9" s="53"/>
      <c r="I9" s="53"/>
      <c r="J9" s="53"/>
      <c r="K9" s="53"/>
      <c r="L9" s="45"/>
      <c r="M9" s="45"/>
    </row>
    <row r="10" spans="1:13" ht="43.7" customHeight="1" x14ac:dyDescent="0.2">
      <c r="A10" s="2" t="s">
        <v>41</v>
      </c>
      <c r="B10" s="46" t="s">
        <v>42</v>
      </c>
      <c r="C10" s="3" t="s">
        <v>43</v>
      </c>
      <c r="D10" s="46" t="s">
        <v>42</v>
      </c>
      <c r="E10" s="3" t="s">
        <v>44</v>
      </c>
      <c r="F10" s="45"/>
      <c r="G10" s="3" t="s">
        <v>45</v>
      </c>
      <c r="H10" s="45"/>
      <c r="I10" s="44" t="s">
        <v>46</v>
      </c>
      <c r="J10" s="24"/>
      <c r="K10" s="44" t="s">
        <v>47</v>
      </c>
      <c r="L10" s="45"/>
      <c r="M10" s="45"/>
    </row>
    <row r="11" spans="1:13" ht="18.75" customHeight="1" x14ac:dyDescent="0.2">
      <c r="A11" s="45"/>
      <c r="B11" s="45"/>
      <c r="C11" s="24"/>
      <c r="D11" s="45"/>
      <c r="E11" s="24"/>
      <c r="F11" s="45"/>
      <c r="G11" s="24"/>
      <c r="H11" s="45"/>
      <c r="I11" s="35"/>
      <c r="J11" s="45"/>
      <c r="K11" s="35"/>
      <c r="L11" s="45"/>
      <c r="M11" s="45"/>
    </row>
    <row r="12" spans="1:13" ht="18.75" customHeight="1" x14ac:dyDescent="0.2">
      <c r="A12" s="46" t="s">
        <v>48</v>
      </c>
      <c r="B12" s="45"/>
      <c r="C12" s="30">
        <v>1074.0999999999999</v>
      </c>
      <c r="D12" s="16"/>
      <c r="E12" s="30">
        <v>175.6</v>
      </c>
      <c r="F12" s="16"/>
      <c r="G12" s="30">
        <v>1249.7</v>
      </c>
      <c r="H12" s="45"/>
      <c r="I12" s="30">
        <v>0</v>
      </c>
      <c r="J12" s="45"/>
      <c r="K12" s="30">
        <f>G12-I12</f>
        <v>1249.7</v>
      </c>
      <c r="L12" s="45"/>
      <c r="M12" s="45"/>
    </row>
    <row r="13" spans="1:13" ht="18.75" customHeight="1" x14ac:dyDescent="0.2">
      <c r="A13" s="46" t="s">
        <v>49</v>
      </c>
      <c r="B13" s="46" t="s">
        <v>42</v>
      </c>
      <c r="C13" s="16"/>
      <c r="D13" s="16"/>
      <c r="E13" s="16"/>
      <c r="F13" s="16"/>
      <c r="G13" s="16"/>
      <c r="H13" s="45"/>
      <c r="I13" s="16"/>
      <c r="J13" s="45"/>
      <c r="K13" s="16"/>
      <c r="L13" s="45"/>
      <c r="M13" s="45"/>
    </row>
    <row r="14" spans="1:13" ht="18.75" customHeight="1" x14ac:dyDescent="0.2">
      <c r="A14" s="46" t="s">
        <v>50</v>
      </c>
      <c r="B14" s="46" t="s">
        <v>42</v>
      </c>
      <c r="C14" s="25">
        <v>32.299999999999997</v>
      </c>
      <c r="D14" s="16"/>
      <c r="E14" s="25">
        <v>19</v>
      </c>
      <c r="F14" s="16"/>
      <c r="G14" s="25">
        <v>51.3</v>
      </c>
      <c r="H14" s="45"/>
      <c r="I14" s="63">
        <v>0</v>
      </c>
      <c r="J14" s="45"/>
      <c r="K14" s="25">
        <f>G14-I14</f>
        <v>51.3</v>
      </c>
      <c r="L14" s="45"/>
      <c r="M14" s="45"/>
    </row>
    <row r="15" spans="1:13" ht="18.75" customHeight="1" x14ac:dyDescent="0.2">
      <c r="A15" s="46" t="s">
        <v>51</v>
      </c>
      <c r="B15" s="46" t="s">
        <v>42</v>
      </c>
      <c r="C15" s="37">
        <v>739</v>
      </c>
      <c r="D15" s="16"/>
      <c r="E15" s="37">
        <v>66.8</v>
      </c>
      <c r="F15" s="16"/>
      <c r="G15" s="37">
        <v>805.8</v>
      </c>
      <c r="H15" s="45"/>
      <c r="I15" s="25">
        <v>96.7</v>
      </c>
      <c r="J15" s="45"/>
      <c r="K15" s="37">
        <f>G15-I15</f>
        <v>709.09999999999991</v>
      </c>
      <c r="L15" s="45"/>
      <c r="M15" s="45"/>
    </row>
    <row r="16" spans="1:13" ht="18.75" customHeight="1" x14ac:dyDescent="0.2">
      <c r="A16" s="46" t="s">
        <v>52</v>
      </c>
      <c r="B16" s="45"/>
      <c r="C16" s="25">
        <v>771.3</v>
      </c>
      <c r="D16" s="16"/>
      <c r="E16" s="25">
        <v>85.8</v>
      </c>
      <c r="F16" s="16"/>
      <c r="G16" s="25">
        <v>857.1</v>
      </c>
      <c r="H16" s="45"/>
      <c r="I16" s="38">
        <f>SUM(I14:I15)</f>
        <v>96.7</v>
      </c>
      <c r="J16" s="45"/>
      <c r="K16" s="25">
        <f>SUM(K14:K15)</f>
        <v>760.39999999999986</v>
      </c>
      <c r="L16" s="45"/>
      <c r="M16" s="45"/>
    </row>
    <row r="17" spans="1:13" ht="18.75" customHeight="1" x14ac:dyDescent="0.2">
      <c r="A17" s="46" t="s">
        <v>53</v>
      </c>
      <c r="B17" s="45"/>
      <c r="C17" s="25">
        <v>361.9</v>
      </c>
      <c r="D17" s="16"/>
      <c r="E17" s="25">
        <v>70</v>
      </c>
      <c r="F17" s="16"/>
      <c r="G17" s="25">
        <v>431.9</v>
      </c>
      <c r="H17" s="45"/>
      <c r="I17" s="63">
        <v>0</v>
      </c>
      <c r="J17" s="45"/>
      <c r="K17" s="25">
        <f>G17-I17</f>
        <v>431.9</v>
      </c>
      <c r="L17" s="45"/>
      <c r="M17" s="45"/>
    </row>
    <row r="18" spans="1:13" ht="18.75" customHeight="1" x14ac:dyDescent="0.2">
      <c r="A18" s="46" t="s">
        <v>54</v>
      </c>
      <c r="B18" s="46" t="s">
        <v>42</v>
      </c>
      <c r="C18" s="31">
        <v>-59.1</v>
      </c>
      <c r="D18" s="16"/>
      <c r="E18" s="31">
        <v>19.8</v>
      </c>
      <c r="F18" s="16"/>
      <c r="G18" s="31">
        <v>-39.299999999999997</v>
      </c>
      <c r="H18" s="45"/>
      <c r="I18" s="31">
        <f>I12-SUM(I16:I17)</f>
        <v>-96.7</v>
      </c>
      <c r="J18" s="45"/>
      <c r="K18" s="31">
        <f>K12-K16-K17</f>
        <v>57.400000000000205</v>
      </c>
      <c r="L18" s="45"/>
      <c r="M18" s="45"/>
    </row>
    <row r="19" spans="1:13" ht="18.75" customHeight="1" x14ac:dyDescent="0.2">
      <c r="A19" s="45"/>
      <c r="B19" s="46" t="s">
        <v>42</v>
      </c>
      <c r="C19" s="45"/>
      <c r="D19" s="45"/>
      <c r="E19" s="45"/>
      <c r="F19" s="45"/>
      <c r="G19" s="26"/>
      <c r="H19" s="45"/>
      <c r="I19" s="45"/>
      <c r="J19" s="45"/>
      <c r="K19" s="45"/>
      <c r="L19" s="45"/>
      <c r="M19" s="45"/>
    </row>
    <row r="20" spans="1:13" ht="18.75" customHeight="1" x14ac:dyDescent="0.2">
      <c r="A20" s="46" t="s">
        <v>28</v>
      </c>
      <c r="B20" s="46" t="s">
        <v>42</v>
      </c>
      <c r="C20" s="41">
        <v>0.03</v>
      </c>
      <c r="D20" s="27"/>
      <c r="E20" s="41">
        <v>0.108</v>
      </c>
      <c r="F20" s="27"/>
      <c r="G20" s="41">
        <v>4.1000000000000002E-2</v>
      </c>
      <c r="H20" s="45"/>
      <c r="I20" s="45"/>
      <c r="J20" s="45"/>
      <c r="K20" s="41">
        <f>ROUND(K14/K12,3)</f>
        <v>4.1000000000000002E-2</v>
      </c>
      <c r="L20" s="45"/>
      <c r="M20" s="45"/>
    </row>
    <row r="21" spans="1:13" ht="18.75" customHeight="1" x14ac:dyDescent="0.2">
      <c r="A21" s="46" t="s">
        <v>29</v>
      </c>
      <c r="B21" s="46" t="s">
        <v>42</v>
      </c>
      <c r="C21" s="28">
        <v>0.68799999999999994</v>
      </c>
      <c r="D21" s="27"/>
      <c r="E21" s="28">
        <v>0.38100000000000001</v>
      </c>
      <c r="F21" s="27"/>
      <c r="G21" s="28">
        <v>0.64500000000000002</v>
      </c>
      <c r="H21" s="45"/>
      <c r="I21" s="45"/>
      <c r="J21" s="45"/>
      <c r="K21" s="28">
        <f>K22-K20</f>
        <v>0.56699999999999995</v>
      </c>
      <c r="L21" s="45"/>
      <c r="M21" s="45"/>
    </row>
    <row r="22" spans="1:13" ht="18.75" customHeight="1" x14ac:dyDescent="0.2">
      <c r="A22" s="46" t="s">
        <v>30</v>
      </c>
      <c r="B22" s="45"/>
      <c r="C22" s="41">
        <v>0.71799999999999997</v>
      </c>
      <c r="D22" s="27"/>
      <c r="E22" s="41">
        <v>0.48899999999999999</v>
      </c>
      <c r="F22" s="27"/>
      <c r="G22" s="41">
        <v>0.68600000000000005</v>
      </c>
      <c r="H22" s="45"/>
      <c r="I22" s="45"/>
      <c r="J22" s="45"/>
      <c r="K22" s="41">
        <f>ROUND(K16/K12,3)</f>
        <v>0.60799999999999998</v>
      </c>
      <c r="L22" s="45"/>
      <c r="M22" s="45"/>
    </row>
    <row r="23" spans="1:13" ht="18.75" customHeight="1" x14ac:dyDescent="0.2">
      <c r="A23" s="46" t="s">
        <v>31</v>
      </c>
      <c r="B23" s="46" t="s">
        <v>42</v>
      </c>
      <c r="C23" s="41">
        <v>0.33700000000000002</v>
      </c>
      <c r="D23" s="27"/>
      <c r="E23" s="41">
        <v>0.39800000000000002</v>
      </c>
      <c r="F23" s="27"/>
      <c r="G23" s="41">
        <v>0.34599999999999997</v>
      </c>
      <c r="H23" s="45"/>
      <c r="I23" s="45"/>
      <c r="J23" s="45"/>
      <c r="K23" s="41">
        <f>ROUND(K17/K12,3)</f>
        <v>0.34599999999999997</v>
      </c>
      <c r="L23" s="45"/>
      <c r="M23" s="45"/>
    </row>
    <row r="24" spans="1:13" ht="18.75" customHeight="1" x14ac:dyDescent="0.2">
      <c r="A24" s="46" t="s">
        <v>32</v>
      </c>
      <c r="B24" s="45"/>
      <c r="C24" s="29">
        <v>1.0549999999999999</v>
      </c>
      <c r="D24" s="27"/>
      <c r="E24" s="29">
        <v>0.88700000000000001</v>
      </c>
      <c r="F24" s="27"/>
      <c r="G24" s="29">
        <v>1.032</v>
      </c>
      <c r="H24" s="45"/>
      <c r="I24" s="45"/>
      <c r="J24" s="45"/>
      <c r="K24" s="29">
        <f>SUM(K22:K23)</f>
        <v>0.95399999999999996</v>
      </c>
      <c r="L24" s="45"/>
      <c r="M24" s="45"/>
    </row>
    <row r="25" spans="1:13" ht="18.75" customHeight="1" x14ac:dyDescent="0.2">
      <c r="A25" s="45"/>
      <c r="B25" s="45"/>
      <c r="C25" s="45"/>
      <c r="D25" s="45"/>
      <c r="E25" s="45"/>
      <c r="F25" s="45"/>
      <c r="G25" s="45"/>
      <c r="H25" s="45"/>
      <c r="I25" s="45"/>
      <c r="J25" s="45"/>
      <c r="K25" s="45"/>
      <c r="L25" s="45"/>
      <c r="M25" s="45"/>
    </row>
    <row r="26" spans="1:13" ht="18.75" customHeight="1" x14ac:dyDescent="0.2">
      <c r="A26" s="45"/>
      <c r="B26" s="45"/>
      <c r="C26" s="51" t="s">
        <v>56</v>
      </c>
      <c r="D26" s="56"/>
      <c r="E26" s="56"/>
      <c r="F26" s="56"/>
      <c r="G26" s="56"/>
      <c r="H26" s="56"/>
      <c r="I26" s="56"/>
      <c r="J26" s="56"/>
      <c r="K26" s="56"/>
      <c r="L26" s="45"/>
      <c r="M26" s="45"/>
    </row>
    <row r="27" spans="1:13" ht="18.75" customHeight="1" x14ac:dyDescent="0.2">
      <c r="A27" s="45"/>
      <c r="B27" s="45"/>
      <c r="C27" s="52">
        <v>41639</v>
      </c>
      <c r="D27" s="57"/>
      <c r="E27" s="57"/>
      <c r="F27" s="57"/>
      <c r="G27" s="57"/>
      <c r="H27" s="57"/>
      <c r="I27" s="57"/>
      <c r="J27" s="57"/>
      <c r="K27" s="57"/>
      <c r="L27" s="45"/>
      <c r="M27" s="45"/>
    </row>
    <row r="28" spans="1:13" ht="43.7" customHeight="1" x14ac:dyDescent="0.2">
      <c r="A28" s="2" t="s">
        <v>41</v>
      </c>
      <c r="B28" s="46" t="s">
        <v>42</v>
      </c>
      <c r="C28" s="3" t="s">
        <v>43</v>
      </c>
      <c r="D28" s="46" t="s">
        <v>42</v>
      </c>
      <c r="E28" s="3" t="s">
        <v>44</v>
      </c>
      <c r="F28" s="46" t="s">
        <v>42</v>
      </c>
      <c r="G28" s="3" t="s">
        <v>45</v>
      </c>
      <c r="H28" s="45"/>
      <c r="I28" s="3" t="s">
        <v>46</v>
      </c>
      <c r="J28" s="45"/>
      <c r="K28" s="3" t="s">
        <v>57</v>
      </c>
      <c r="L28" s="45"/>
      <c r="M28" s="45"/>
    </row>
    <row r="29" spans="1:13" ht="18.75" customHeight="1" x14ac:dyDescent="0.2">
      <c r="A29" s="45"/>
      <c r="B29" s="45"/>
      <c r="C29" s="45"/>
      <c r="D29" s="45"/>
      <c r="E29" s="45"/>
      <c r="F29" s="45"/>
      <c r="G29" s="45"/>
      <c r="H29" s="45"/>
      <c r="I29" s="45"/>
      <c r="J29" s="45"/>
      <c r="K29" s="45"/>
      <c r="L29" s="45"/>
      <c r="M29" s="45"/>
    </row>
    <row r="30" spans="1:13" ht="18.75" customHeight="1" x14ac:dyDescent="0.2">
      <c r="A30" s="46" t="s">
        <v>48</v>
      </c>
      <c r="B30" s="45"/>
      <c r="C30" s="30">
        <v>1055</v>
      </c>
      <c r="D30" s="45"/>
      <c r="E30" s="30">
        <v>177</v>
      </c>
      <c r="F30" s="45"/>
      <c r="G30" s="30">
        <v>1232</v>
      </c>
      <c r="H30" s="45"/>
      <c r="I30" s="30">
        <v>23.7</v>
      </c>
      <c r="J30" s="45"/>
      <c r="K30" s="30">
        <f>G30-I30</f>
        <v>1208.3</v>
      </c>
      <c r="L30" s="45"/>
      <c r="M30" s="45"/>
    </row>
    <row r="31" spans="1:13" ht="18.75" customHeight="1" x14ac:dyDescent="0.2">
      <c r="A31" s="46" t="s">
        <v>49</v>
      </c>
      <c r="B31" s="46" t="s">
        <v>42</v>
      </c>
      <c r="C31" s="16"/>
      <c r="D31" s="45"/>
      <c r="E31" s="16"/>
      <c r="F31" s="45"/>
      <c r="G31" s="16"/>
      <c r="H31" s="45"/>
      <c r="I31" s="16"/>
      <c r="J31" s="46" t="s">
        <v>42</v>
      </c>
      <c r="K31" s="16"/>
      <c r="L31" s="45"/>
      <c r="M31" s="45"/>
    </row>
    <row r="32" spans="1:13" ht="18.75" customHeight="1" x14ac:dyDescent="0.2">
      <c r="A32" s="46" t="s">
        <v>50</v>
      </c>
      <c r="B32" s="46" t="s">
        <v>42</v>
      </c>
      <c r="C32" s="25">
        <v>36.299999999999997</v>
      </c>
      <c r="D32" s="45"/>
      <c r="E32" s="25">
        <v>22.7</v>
      </c>
      <c r="F32" s="45"/>
      <c r="G32" s="25">
        <v>59</v>
      </c>
      <c r="H32" s="45"/>
      <c r="I32" s="25">
        <v>0.3</v>
      </c>
      <c r="J32" s="46" t="s">
        <v>42</v>
      </c>
      <c r="K32" s="25">
        <f>G32-I32</f>
        <v>58.7</v>
      </c>
      <c r="L32" s="45"/>
      <c r="M32" s="45"/>
    </row>
    <row r="33" spans="1:13" ht="18.75" customHeight="1" x14ac:dyDescent="0.2">
      <c r="A33" s="46" t="s">
        <v>51</v>
      </c>
      <c r="B33" s="46" t="s">
        <v>42</v>
      </c>
      <c r="C33" s="37">
        <v>683.5</v>
      </c>
      <c r="D33" s="45"/>
      <c r="E33" s="37">
        <v>70</v>
      </c>
      <c r="F33" s="45"/>
      <c r="G33" s="37">
        <v>753.5</v>
      </c>
      <c r="H33" s="45"/>
      <c r="I33" s="37">
        <v>44.6</v>
      </c>
      <c r="J33" s="46" t="s">
        <v>42</v>
      </c>
      <c r="K33" s="37">
        <f>G33-I33</f>
        <v>708.9</v>
      </c>
      <c r="L33" s="45"/>
      <c r="M33" s="45"/>
    </row>
    <row r="34" spans="1:13" ht="18.75" customHeight="1" x14ac:dyDescent="0.2">
      <c r="A34" s="46" t="s">
        <v>52</v>
      </c>
      <c r="B34" s="45"/>
      <c r="C34" s="25">
        <v>719.8</v>
      </c>
      <c r="D34" s="45"/>
      <c r="E34" s="25">
        <v>92.7</v>
      </c>
      <c r="F34" s="45"/>
      <c r="G34" s="25">
        <v>812.5</v>
      </c>
      <c r="H34" s="45"/>
      <c r="I34" s="25">
        <f>SUM(I32:I33)</f>
        <v>44.9</v>
      </c>
      <c r="J34" s="45"/>
      <c r="K34" s="25">
        <f>SUM(K32:K33)</f>
        <v>767.6</v>
      </c>
      <c r="L34" s="45"/>
      <c r="M34" s="45"/>
    </row>
    <row r="35" spans="1:13" ht="18.75" customHeight="1" x14ac:dyDescent="0.2">
      <c r="A35" s="46" t="s">
        <v>53</v>
      </c>
      <c r="B35" s="45"/>
      <c r="C35" s="25">
        <v>354.8</v>
      </c>
      <c r="D35" s="45"/>
      <c r="E35" s="25">
        <v>51.4</v>
      </c>
      <c r="F35" s="45"/>
      <c r="G35" s="25">
        <v>406.2</v>
      </c>
      <c r="H35" s="45"/>
      <c r="I35" s="25">
        <v>8.6</v>
      </c>
      <c r="J35" s="45"/>
      <c r="K35" s="25">
        <f>G35-I35</f>
        <v>397.59999999999997</v>
      </c>
      <c r="L35" s="45"/>
      <c r="M35" s="45"/>
    </row>
    <row r="36" spans="1:13" ht="18.75" customHeight="1" x14ac:dyDescent="0.2">
      <c r="A36" s="46" t="s">
        <v>54</v>
      </c>
      <c r="B36" s="46" t="s">
        <v>42</v>
      </c>
      <c r="C36" s="31">
        <v>-19.600000000000001</v>
      </c>
      <c r="D36" s="45"/>
      <c r="E36" s="31">
        <v>32.9</v>
      </c>
      <c r="F36" s="45"/>
      <c r="G36" s="31">
        <v>13.3</v>
      </c>
      <c r="H36" s="45"/>
      <c r="I36" s="31">
        <f>I30-I34-I35</f>
        <v>-29.799999999999997</v>
      </c>
      <c r="J36" s="46" t="s">
        <v>42</v>
      </c>
      <c r="K36" s="31">
        <f>K30-K34-K35</f>
        <v>43.099999999999966</v>
      </c>
      <c r="L36" s="45"/>
      <c r="M36" s="45"/>
    </row>
    <row r="37" spans="1:13" ht="18.75" customHeight="1" x14ac:dyDescent="0.2">
      <c r="A37" s="45"/>
      <c r="B37" s="46" t="s">
        <v>42</v>
      </c>
      <c r="C37" s="45"/>
      <c r="D37" s="45"/>
      <c r="E37" s="45"/>
      <c r="F37" s="45"/>
      <c r="G37" s="26"/>
      <c r="H37" s="45"/>
      <c r="I37" s="45"/>
      <c r="J37" s="46" t="s">
        <v>42</v>
      </c>
      <c r="K37" s="45"/>
      <c r="L37" s="45"/>
      <c r="M37" s="45"/>
    </row>
    <row r="38" spans="1:13" ht="18.75" customHeight="1" x14ac:dyDescent="0.2">
      <c r="A38" s="46" t="s">
        <v>28</v>
      </c>
      <c r="B38" s="46" t="s">
        <v>42</v>
      </c>
      <c r="C38" s="32">
        <v>3.4000000000000002E-2</v>
      </c>
      <c r="D38" s="45"/>
      <c r="E38" s="41">
        <v>0.129</v>
      </c>
      <c r="F38" s="45"/>
      <c r="G38" s="32">
        <v>4.8000000000000001E-2</v>
      </c>
      <c r="H38" s="45"/>
      <c r="I38" s="32">
        <v>1.2E-2</v>
      </c>
      <c r="J38" s="46" t="s">
        <v>42</v>
      </c>
      <c r="K38" s="41">
        <f>ROUND(K32/K30,3)</f>
        <v>4.9000000000000002E-2</v>
      </c>
      <c r="L38" s="45"/>
      <c r="M38" s="45"/>
    </row>
    <row r="39" spans="1:13" ht="18.75" customHeight="1" x14ac:dyDescent="0.2">
      <c r="A39" s="46" t="s">
        <v>29</v>
      </c>
      <c r="B39" s="46" t="s">
        <v>42</v>
      </c>
      <c r="C39" s="33">
        <v>0.64800000000000002</v>
      </c>
      <c r="D39" s="45"/>
      <c r="E39" s="33">
        <v>0.39500000000000002</v>
      </c>
      <c r="F39" s="45"/>
      <c r="G39" s="33">
        <v>0.61199999999999999</v>
      </c>
      <c r="H39" s="45"/>
      <c r="I39" s="33">
        <v>1.883</v>
      </c>
      <c r="J39" s="46" t="s">
        <v>42</v>
      </c>
      <c r="K39" s="28">
        <f>K40-K38</f>
        <v>0.58699999999999997</v>
      </c>
      <c r="L39" s="45"/>
      <c r="M39" s="45"/>
    </row>
    <row r="40" spans="1:13" ht="18.75" customHeight="1" x14ac:dyDescent="0.2">
      <c r="A40" s="46" t="s">
        <v>30</v>
      </c>
      <c r="B40" s="45"/>
      <c r="C40" s="41">
        <v>0.68200000000000005</v>
      </c>
      <c r="D40" s="45"/>
      <c r="E40" s="32">
        <v>0.52400000000000002</v>
      </c>
      <c r="F40" s="45"/>
      <c r="G40" s="41">
        <v>0.66</v>
      </c>
      <c r="H40" s="45"/>
      <c r="I40" s="32">
        <v>1.895</v>
      </c>
      <c r="J40" s="45"/>
      <c r="K40" s="41">
        <f>0.636</f>
        <v>0.63600000000000001</v>
      </c>
      <c r="L40" s="45"/>
      <c r="M40" s="45"/>
    </row>
    <row r="41" spans="1:13" ht="18.75" customHeight="1" x14ac:dyDescent="0.2">
      <c r="A41" s="46" t="s">
        <v>31</v>
      </c>
      <c r="B41" s="46" t="s">
        <v>42</v>
      </c>
      <c r="C41" s="32">
        <v>0.33600000000000002</v>
      </c>
      <c r="D41" s="45"/>
      <c r="E41" s="41">
        <v>0.28999999999999998</v>
      </c>
      <c r="F41" s="45"/>
      <c r="G41" s="41">
        <v>0.33</v>
      </c>
      <c r="H41" s="45"/>
      <c r="I41" s="32">
        <v>0.36099999999999999</v>
      </c>
      <c r="J41" s="46" t="s">
        <v>42</v>
      </c>
      <c r="K41" s="41">
        <f>K35/K30</f>
        <v>0.32905735330629809</v>
      </c>
      <c r="L41" s="45"/>
      <c r="M41" s="45"/>
    </row>
    <row r="42" spans="1:13" ht="18.75" customHeight="1" x14ac:dyDescent="0.2">
      <c r="A42" s="46" t="s">
        <v>32</v>
      </c>
      <c r="B42" s="45"/>
      <c r="C42" s="34">
        <v>1.018</v>
      </c>
      <c r="D42" s="45"/>
      <c r="E42" s="34">
        <v>0.81399999999999995</v>
      </c>
      <c r="F42" s="45"/>
      <c r="G42" s="29">
        <v>0.99</v>
      </c>
      <c r="H42" s="45"/>
      <c r="I42" s="34">
        <v>2.2559999999999998</v>
      </c>
      <c r="J42" s="45"/>
      <c r="K42" s="29">
        <f>SUM(K40:K41)</f>
        <v>0.96505735330629805</v>
      </c>
      <c r="L42" s="45"/>
      <c r="M42" s="45"/>
    </row>
    <row r="43" spans="1:13" ht="18.75" customHeight="1" x14ac:dyDescent="0.2">
      <c r="A43" s="45"/>
      <c r="B43" s="45"/>
      <c r="C43" s="45"/>
      <c r="D43" s="45"/>
      <c r="E43" s="45"/>
      <c r="F43" s="45"/>
      <c r="G43" s="45"/>
      <c r="H43" s="45"/>
      <c r="I43" s="45"/>
      <c r="J43" s="45"/>
      <c r="K43" s="45"/>
      <c r="L43" s="45"/>
      <c r="M43" s="45"/>
    </row>
    <row r="44" spans="1:13" ht="18.75" customHeight="1" x14ac:dyDescent="0.2"/>
    <row r="45" spans="1:13" ht="18.75" customHeight="1" x14ac:dyDescent="0.2"/>
    <row r="46" spans="1:13" ht="18.75" customHeight="1" x14ac:dyDescent="0.2"/>
    <row r="47" spans="1:13" ht="18.75" customHeight="1" x14ac:dyDescent="0.2"/>
    <row r="48" spans="1: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8">
    <mergeCell ref="C9:K9"/>
    <mergeCell ref="C26:K26"/>
    <mergeCell ref="C27:K27"/>
    <mergeCell ref="A1:K1"/>
    <mergeCell ref="A2:K2"/>
    <mergeCell ref="A3:K3"/>
    <mergeCell ref="A5:K6"/>
    <mergeCell ref="C8:K8"/>
  </mergeCells>
  <pageMargins left="0.7" right="0.7" top="0.75" bottom="0.75" header="0.3" footer="0.3"/>
  <pageSetup scale="72" orientation="portrait" r:id="rId1"/>
  <headerFooter>
    <oddHeader>&amp;L&amp;"Times New Roman,Bold"&amp;12Schedule 1B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workbookViewId="0">
      <selection activeCell="A4" sqref="A4"/>
    </sheetView>
  </sheetViews>
  <sheetFormatPr defaultColWidth="21.5" defaultRowHeight="12.75" x14ac:dyDescent="0.2"/>
  <cols>
    <col min="1" max="1" width="32.33203125" style="43" customWidth="1"/>
    <col min="2" max="5" width="13.5" style="43" customWidth="1"/>
    <col min="6" max="6" width="4.33203125" style="43" customWidth="1"/>
    <col min="7" max="10" width="13.5" style="43" customWidth="1"/>
    <col min="11" max="16384" width="21.5" style="43"/>
  </cols>
  <sheetData>
    <row r="1" spans="1:10" ht="18.75" customHeight="1" x14ac:dyDescent="0.2">
      <c r="A1" s="50" t="s">
        <v>0</v>
      </c>
      <c r="B1" s="49"/>
      <c r="C1" s="49"/>
      <c r="D1" s="49"/>
      <c r="E1" s="49"/>
      <c r="F1" s="49"/>
      <c r="G1" s="49"/>
      <c r="H1" s="49"/>
      <c r="I1" s="49"/>
      <c r="J1" s="49"/>
    </row>
    <row r="2" spans="1:10" ht="18.75" customHeight="1" x14ac:dyDescent="0.2">
      <c r="A2" s="50" t="s">
        <v>64</v>
      </c>
      <c r="B2" s="49"/>
      <c r="C2" s="49"/>
      <c r="D2" s="49"/>
      <c r="E2" s="49"/>
      <c r="F2" s="49"/>
      <c r="G2" s="49"/>
      <c r="H2" s="49"/>
      <c r="I2" s="49"/>
      <c r="J2" s="49"/>
    </row>
    <row r="3" spans="1:10" ht="18.75" customHeight="1" x14ac:dyDescent="0.2">
      <c r="A3" s="51" t="s">
        <v>2</v>
      </c>
      <c r="B3" s="49"/>
      <c r="C3" s="49"/>
      <c r="D3" s="49"/>
      <c r="E3" s="49"/>
      <c r="F3" s="49"/>
      <c r="G3" s="49"/>
      <c r="H3" s="49"/>
      <c r="I3" s="49"/>
      <c r="J3" s="49"/>
    </row>
    <row r="4" spans="1:10" ht="18.75" customHeight="1" x14ac:dyDescent="0.2">
      <c r="A4" s="45"/>
      <c r="B4" s="45"/>
      <c r="C4" s="45"/>
      <c r="D4" s="45"/>
      <c r="E4" s="45"/>
      <c r="F4" s="45"/>
      <c r="G4" s="45"/>
      <c r="H4" s="45"/>
      <c r="I4" s="45"/>
      <c r="J4" s="45"/>
    </row>
    <row r="5" spans="1:10" ht="18.75" customHeight="1" x14ac:dyDescent="0.2">
      <c r="A5" s="36" t="s">
        <v>63</v>
      </c>
      <c r="B5" s="50" t="s">
        <v>65</v>
      </c>
      <c r="C5" s="49"/>
      <c r="D5" s="49"/>
      <c r="E5" s="49"/>
      <c r="F5" s="45"/>
      <c r="G5" s="50" t="s">
        <v>66</v>
      </c>
      <c r="H5" s="49"/>
      <c r="I5" s="49"/>
      <c r="J5" s="49"/>
    </row>
    <row r="6" spans="1:10" ht="18.75" customHeight="1" x14ac:dyDescent="0.2">
      <c r="A6" s="45"/>
      <c r="B6" s="39">
        <v>42004</v>
      </c>
      <c r="C6" s="39">
        <v>41639</v>
      </c>
      <c r="D6" s="40" t="s">
        <v>58</v>
      </c>
      <c r="E6" s="40" t="s">
        <v>59</v>
      </c>
      <c r="F6" s="45"/>
      <c r="G6" s="39">
        <v>42004</v>
      </c>
      <c r="H6" s="39">
        <v>41639</v>
      </c>
      <c r="I6" s="40" t="s">
        <v>58</v>
      </c>
      <c r="J6" s="40" t="s">
        <v>59</v>
      </c>
    </row>
    <row r="7" spans="1:10" ht="18.75" customHeight="1" x14ac:dyDescent="0.2">
      <c r="A7" s="47" t="s">
        <v>67</v>
      </c>
      <c r="C7" s="45"/>
      <c r="D7" s="45"/>
      <c r="E7" s="45"/>
      <c r="F7" s="45"/>
      <c r="G7" s="45"/>
      <c r="H7" s="45"/>
      <c r="I7" s="45"/>
      <c r="J7" s="45"/>
    </row>
    <row r="8" spans="1:10" ht="18.75" customHeight="1" x14ac:dyDescent="0.2">
      <c r="A8" s="46" t="s">
        <v>60</v>
      </c>
      <c r="B8" s="30">
        <v>83.1</v>
      </c>
      <c r="C8" s="30">
        <v>89.4</v>
      </c>
      <c r="D8" s="30">
        <v>-6.3</v>
      </c>
      <c r="E8" s="41">
        <v>-7.0000000000000007E-2</v>
      </c>
      <c r="F8" s="45"/>
      <c r="G8" s="30">
        <v>354.4</v>
      </c>
      <c r="H8" s="30">
        <v>377.2</v>
      </c>
      <c r="I8" s="30">
        <v>-22.8</v>
      </c>
      <c r="J8" s="41">
        <v>-0.06</v>
      </c>
    </row>
    <row r="9" spans="1:10" ht="18.75" customHeight="1" x14ac:dyDescent="0.2">
      <c r="A9" s="46" t="s">
        <v>61</v>
      </c>
      <c r="B9" s="25">
        <v>101.7</v>
      </c>
      <c r="C9" s="25">
        <v>13.6</v>
      </c>
      <c r="D9" s="25">
        <v>88.1</v>
      </c>
      <c r="E9" s="41">
        <v>6.4779999999999998</v>
      </c>
      <c r="F9" s="45"/>
      <c r="G9" s="25">
        <v>146.4</v>
      </c>
      <c r="H9" s="25">
        <v>58.8</v>
      </c>
      <c r="I9" s="25">
        <v>87.6</v>
      </c>
      <c r="J9" s="41">
        <v>1.49</v>
      </c>
    </row>
    <row r="10" spans="1:10" ht="18.75" customHeight="1" x14ac:dyDescent="0.2">
      <c r="A10" s="46" t="s">
        <v>62</v>
      </c>
      <c r="B10" s="25">
        <v>8.3000000000000007</v>
      </c>
      <c r="C10" s="25">
        <v>7</v>
      </c>
      <c r="D10" s="37">
        <v>1.3</v>
      </c>
      <c r="E10" s="41">
        <v>0.186</v>
      </c>
      <c r="F10" s="45"/>
      <c r="G10" s="25">
        <v>31.3</v>
      </c>
      <c r="H10" s="25">
        <v>29.4</v>
      </c>
      <c r="I10" s="37">
        <v>1.9</v>
      </c>
      <c r="J10" s="41">
        <v>6.5000000000000002E-2</v>
      </c>
    </row>
    <row r="11" spans="1:10" ht="18.75" customHeight="1" x14ac:dyDescent="0.2">
      <c r="A11" s="45"/>
      <c r="B11" s="38">
        <v>193.1</v>
      </c>
      <c r="C11" s="38">
        <v>110</v>
      </c>
      <c r="D11" s="25">
        <v>83.1</v>
      </c>
      <c r="E11" s="41">
        <v>0.755</v>
      </c>
      <c r="F11" s="45"/>
      <c r="G11" s="38">
        <v>532.1</v>
      </c>
      <c r="H11" s="38">
        <v>465.4</v>
      </c>
      <c r="I11" s="25">
        <v>66.7</v>
      </c>
      <c r="J11" s="41">
        <v>0.14299999999999999</v>
      </c>
    </row>
    <row r="12" spans="1:10" ht="18.75" customHeight="1" x14ac:dyDescent="0.2">
      <c r="A12" s="45"/>
      <c r="B12" s="16"/>
      <c r="C12" s="16"/>
      <c r="D12" s="16"/>
      <c r="E12" s="27"/>
      <c r="F12" s="45"/>
      <c r="G12" s="16"/>
      <c r="H12" s="16"/>
      <c r="I12" s="16"/>
      <c r="J12" s="27"/>
    </row>
    <row r="13" spans="1:10" ht="18.75" customHeight="1" x14ac:dyDescent="0.2">
      <c r="A13" s="47" t="s">
        <v>68</v>
      </c>
      <c r="B13" s="16"/>
      <c r="C13" s="16"/>
      <c r="D13" s="16"/>
      <c r="E13" s="27"/>
      <c r="F13" s="45"/>
      <c r="G13" s="16"/>
      <c r="H13" s="16"/>
      <c r="I13" s="16"/>
      <c r="J13" s="27"/>
    </row>
    <row r="14" spans="1:10" ht="18.75" customHeight="1" x14ac:dyDescent="0.2">
      <c r="A14" s="46" t="s">
        <v>69</v>
      </c>
      <c r="B14" s="25">
        <v>39.200000000000003</v>
      </c>
      <c r="C14" s="25">
        <v>41</v>
      </c>
      <c r="D14" s="25">
        <f>B14-C14</f>
        <v>-1.7999999999999972</v>
      </c>
      <c r="E14" s="41">
        <f>B14/C14-1</f>
        <v>-4.3902439024390172E-2</v>
      </c>
      <c r="F14" s="45"/>
      <c r="G14" s="25">
        <v>172.8</v>
      </c>
      <c r="H14" s="25">
        <v>176.9</v>
      </c>
      <c r="I14" s="25">
        <f>G14-H14</f>
        <v>-4.0999999999999943</v>
      </c>
      <c r="J14" s="41">
        <f>G14/H14-1</f>
        <v>-2.3176936122102809E-2</v>
      </c>
    </row>
    <row r="15" spans="1:10" ht="18.75" customHeight="1" x14ac:dyDescent="0.2">
      <c r="A15" s="46" t="s">
        <v>70</v>
      </c>
      <c r="B15" s="25">
        <v>-89.5</v>
      </c>
      <c r="C15" s="63">
        <v>0</v>
      </c>
      <c r="D15" s="37">
        <f>B15-C15</f>
        <v>-89.5</v>
      </c>
      <c r="E15" s="41">
        <v>0</v>
      </c>
      <c r="F15" s="45"/>
      <c r="G15" s="37">
        <v>-89.5</v>
      </c>
      <c r="H15" s="63">
        <v>0</v>
      </c>
      <c r="I15" s="37">
        <f>G15-H15</f>
        <v>-89.5</v>
      </c>
      <c r="J15" s="41">
        <v>0</v>
      </c>
    </row>
    <row r="16" spans="1:10" ht="18.75" customHeight="1" x14ac:dyDescent="0.2">
      <c r="A16" s="45"/>
      <c r="B16" s="38">
        <f>SUM(B14:B15)</f>
        <v>-50.3</v>
      </c>
      <c r="C16" s="38">
        <f>SUM(C14:C15)</f>
        <v>41</v>
      </c>
      <c r="D16" s="38">
        <f>SUM(D14:D15)</f>
        <v>-91.3</v>
      </c>
      <c r="E16" s="41">
        <f>B16/C16-1</f>
        <v>-2.2268292682926827</v>
      </c>
      <c r="F16" s="45"/>
      <c r="G16" s="38">
        <f>SUM(G14:G15)</f>
        <v>83.300000000000011</v>
      </c>
      <c r="H16" s="38">
        <f>SUM(H14:H15)</f>
        <v>176.9</v>
      </c>
      <c r="I16" s="38">
        <f>SUM(I14:I15)</f>
        <v>-93.6</v>
      </c>
      <c r="J16" s="41">
        <f>G16/H16-1</f>
        <v>-0.52911249293386087</v>
      </c>
    </row>
    <row r="17" spans="1:10" ht="18.75" customHeight="1" x14ac:dyDescent="0.2">
      <c r="A17" s="45"/>
      <c r="B17" s="26"/>
      <c r="C17" s="16"/>
      <c r="D17" s="26"/>
      <c r="E17" s="27"/>
      <c r="F17" s="45"/>
      <c r="G17" s="26"/>
      <c r="H17" s="26"/>
      <c r="I17" s="26"/>
      <c r="J17" s="27"/>
    </row>
    <row r="18" spans="1:10" ht="18.75" customHeight="1" x14ac:dyDescent="0.2">
      <c r="A18" s="58" t="s">
        <v>71</v>
      </c>
      <c r="B18" s="54"/>
      <c r="C18" s="45"/>
      <c r="D18" s="45"/>
      <c r="E18" s="27"/>
      <c r="F18" s="45"/>
      <c r="G18" s="45"/>
      <c r="H18" s="45"/>
      <c r="I18" s="45"/>
      <c r="J18" s="27"/>
    </row>
    <row r="19" spans="1:10" ht="18.75" customHeight="1" x14ac:dyDescent="0.2">
      <c r="A19" s="46" t="s">
        <v>60</v>
      </c>
      <c r="B19" s="25">
        <f>+B8</f>
        <v>83.1</v>
      </c>
      <c r="C19" s="25">
        <f>+C8</f>
        <v>89.4</v>
      </c>
      <c r="D19" s="25">
        <f>B19-C19</f>
        <v>-6.3000000000000114</v>
      </c>
      <c r="E19" s="41">
        <f>B19/C19-1</f>
        <v>-7.0469798657718297E-2</v>
      </c>
      <c r="F19" s="45"/>
      <c r="G19" s="25">
        <f>+G8</f>
        <v>354.4</v>
      </c>
      <c r="H19" s="25">
        <f>+H8</f>
        <v>377.2</v>
      </c>
      <c r="I19" s="25">
        <f>G19-H19</f>
        <v>-22.800000000000011</v>
      </c>
      <c r="J19" s="41">
        <f>G19/H19-1</f>
        <v>-6.0445387062566303E-2</v>
      </c>
    </row>
    <row r="20" spans="1:10" ht="18.75" customHeight="1" x14ac:dyDescent="0.2">
      <c r="A20" s="46" t="s">
        <v>61</v>
      </c>
      <c r="B20" s="25">
        <f>+B9+B16</f>
        <v>51.400000000000006</v>
      </c>
      <c r="C20" s="25">
        <f>+C9+C16</f>
        <v>54.6</v>
      </c>
      <c r="D20" s="25">
        <f>B20-C20</f>
        <v>-3.1999999999999957</v>
      </c>
      <c r="E20" s="41">
        <f>B20/C20-1</f>
        <v>-5.8608058608058511E-2</v>
      </c>
      <c r="F20" s="45"/>
      <c r="G20" s="25">
        <f>+G9+G16</f>
        <v>229.70000000000002</v>
      </c>
      <c r="H20" s="25">
        <f>+H9+H16</f>
        <v>235.7</v>
      </c>
      <c r="I20" s="25">
        <f>G20-H20</f>
        <v>-5.9999999999999716</v>
      </c>
      <c r="J20" s="41">
        <f>G20/H20-1</f>
        <v>-2.5456088247772457E-2</v>
      </c>
    </row>
    <row r="21" spans="1:10" ht="18.75" customHeight="1" x14ac:dyDescent="0.2">
      <c r="A21" s="46" t="s">
        <v>62</v>
      </c>
      <c r="B21" s="37">
        <f>+B10</f>
        <v>8.3000000000000007</v>
      </c>
      <c r="C21" s="37">
        <f>+C10</f>
        <v>7</v>
      </c>
      <c r="D21" s="37">
        <f>B21-C21</f>
        <v>1.3000000000000007</v>
      </c>
      <c r="E21" s="41">
        <f>B21/C21-1</f>
        <v>0.18571428571428572</v>
      </c>
      <c r="F21" s="45"/>
      <c r="G21" s="37">
        <f>+G10</f>
        <v>31.3</v>
      </c>
      <c r="H21" s="37">
        <f>+H10</f>
        <v>29.4</v>
      </c>
      <c r="I21" s="37">
        <f>G21-H21</f>
        <v>1.9000000000000021</v>
      </c>
      <c r="J21" s="41">
        <f>G21/H21-1</f>
        <v>6.4625850340136237E-2</v>
      </c>
    </row>
    <row r="22" spans="1:10" ht="18.75" customHeight="1" x14ac:dyDescent="0.2">
      <c r="A22" s="42" t="s">
        <v>72</v>
      </c>
      <c r="B22" s="31">
        <f>SUM(B19:B21)</f>
        <v>142.80000000000001</v>
      </c>
      <c r="C22" s="31">
        <f>SUM(C19:C21)</f>
        <v>151</v>
      </c>
      <c r="D22" s="31">
        <f>SUM(D19:D21)</f>
        <v>-8.2000000000000064</v>
      </c>
      <c r="E22" s="41">
        <f>B22/C22-1</f>
        <v>-5.4304635761589282E-2</v>
      </c>
      <c r="F22" s="45"/>
      <c r="G22" s="31">
        <f>SUM(G19:G21)</f>
        <v>615.4</v>
      </c>
      <c r="H22" s="31">
        <f>SUM(H19:H21)</f>
        <v>642.29999999999995</v>
      </c>
      <c r="I22" s="31">
        <f>SUM(I19:I21)</f>
        <v>-26.899999999999981</v>
      </c>
      <c r="J22" s="41">
        <f>G22/H22-1</f>
        <v>-4.1880741086719575E-2</v>
      </c>
    </row>
    <row r="23" spans="1:10" ht="18.75" customHeight="1" x14ac:dyDescent="0.2"/>
    <row r="24" spans="1:10" ht="18.75" customHeight="1" x14ac:dyDescent="0.2"/>
    <row r="25" spans="1:10" ht="18.75" customHeight="1" x14ac:dyDescent="0.2"/>
    <row r="26" spans="1:10" ht="18.75" customHeight="1" x14ac:dyDescent="0.2"/>
    <row r="27" spans="1:10" ht="18.75" customHeight="1" x14ac:dyDescent="0.2"/>
    <row r="28" spans="1:10" ht="18.75" customHeight="1" x14ac:dyDescent="0.2"/>
    <row r="29" spans="1:10" ht="18.75" customHeight="1" x14ac:dyDescent="0.2"/>
    <row r="30" spans="1:10" ht="18.75" customHeight="1" x14ac:dyDescent="0.2"/>
    <row r="31" spans="1:10" ht="18.75" customHeight="1" x14ac:dyDescent="0.2"/>
    <row r="32" spans="1:10"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6">
    <mergeCell ref="A18:B18"/>
    <mergeCell ref="A1:J1"/>
    <mergeCell ref="A2:J2"/>
    <mergeCell ref="A3:J3"/>
    <mergeCell ref="B5:E5"/>
    <mergeCell ref="G5:J5"/>
  </mergeCells>
  <pageMargins left="0.7" right="0.7" top="0.75" bottom="0.75" header="0.3" footer="0.3"/>
  <pageSetup scale="69" orientation="portrait" r:id="rId1"/>
  <headerFooter>
    <oddHeader>&amp;L&amp;"Times New Roman,Bold"&amp;12Schedule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Schedule 1A</vt:lpstr>
      <vt:lpstr>Schedule 1B</vt:lpstr>
      <vt:lpstr>Schedule 2</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Management Packet WB Year-End 2014</dc:title>
  <dc:creator>Workiva - Mark Svensson</dc:creator>
  <cp:lastModifiedBy>Svensson, Mark</cp:lastModifiedBy>
  <cp:lastPrinted>2015-02-18T18:23:19Z</cp:lastPrinted>
  <dcterms:created xsi:type="dcterms:W3CDTF">2015-02-17T20:41:04Z</dcterms:created>
  <dcterms:modified xsi:type="dcterms:W3CDTF">2015-02-18T21:02:16Z</dcterms:modified>
</cp:coreProperties>
</file>